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esterlo-my.sharepoint.com/personal/christophe_sproelants_westerlo_be/Documents/Bureaublad/"/>
    </mc:Choice>
  </mc:AlternateContent>
  <xr:revisionPtr revIDLastSave="573" documentId="8_{6D2A4EFE-ABFF-426F-8356-29F5E637149C}" xr6:coauthVersionLast="47" xr6:coauthVersionMax="47" xr10:uidLastSave="{ED2D465D-3B46-47A0-A7F8-8A79D70AC8AB}"/>
  <bookViews>
    <workbookView xWindow="-28635" yWindow="-16320" windowWidth="29040" windowHeight="15990" tabRatio="794" xr2:uid="{00000000-000D-0000-FFFF-FFFF00000000}"/>
  </bookViews>
  <sheets>
    <sheet name="Bevolkingscijfers" sheetId="5" r:id="rId1"/>
    <sheet name="Leeftijdspiramide" sheetId="10" r:id="rId2"/>
    <sheet name="Samenstelling bevolking" sheetId="15" r:id="rId3"/>
    <sheet name="Dorpen" sheetId="12" r:id="rId4"/>
    <sheet name="Niet-Belgen" sheetId="11" r:id="rId5"/>
    <sheet name="Statistische sectoren" sheetId="17" r:id="rId6"/>
    <sheet name="Dienst burgerzaken" sheetId="16" r:id="rId7"/>
  </sheets>
  <definedNames>
    <definedName name="_xlnm._FilterDatabase" localSheetId="0" hidden="1">Bevolkingscijfers!$A$4:$X$199</definedName>
    <definedName name="_xlnm._FilterDatabase" localSheetId="1" hidden="1">Leeftijdspiramide!$A$2:$DB$114</definedName>
    <definedName name="_xlnm._FilterDatabase" localSheetId="4" hidden="1">'Niet-Belgen'!$A$1:$Z$130</definedName>
    <definedName name="_xlnm.Print_Area" localSheetId="3">Dorpen!$A$1:$N$77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6" i="5" l="1"/>
  <c r="Q5" i="5"/>
  <c r="Q1" i="5" s="1"/>
  <c r="B6" i="11"/>
  <c r="B5" i="11"/>
  <c r="B4" i="11"/>
  <c r="B3" i="11" s="1"/>
  <c r="M1" i="12"/>
  <c r="L1" i="12"/>
  <c r="M2" i="12"/>
  <c r="L2" i="12"/>
  <c r="C2" i="12"/>
  <c r="D2" i="12"/>
  <c r="E2" i="12"/>
  <c r="F2" i="12"/>
  <c r="G2" i="12"/>
  <c r="H2" i="12"/>
  <c r="I2" i="12"/>
  <c r="B2" i="12"/>
  <c r="C1" i="12"/>
  <c r="D1" i="12"/>
  <c r="E1" i="12"/>
  <c r="F1" i="12"/>
  <c r="G1" i="12"/>
  <c r="H1" i="12"/>
  <c r="I1" i="12"/>
  <c r="B1" i="12"/>
  <c r="N8" i="12"/>
  <c r="AB30" i="15"/>
  <c r="AB29" i="15"/>
  <c r="AB28" i="15"/>
  <c r="AB27" i="15"/>
  <c r="AB26" i="15"/>
  <c r="Y30" i="15"/>
  <c r="Y29" i="15"/>
  <c r="Y28" i="15"/>
  <c r="Y27" i="15"/>
  <c r="Y26" i="15"/>
  <c r="V30" i="15"/>
  <c r="V29" i="15"/>
  <c r="V28" i="15"/>
  <c r="V27" i="15"/>
  <c r="V26" i="15"/>
  <c r="S30" i="15"/>
  <c r="S29" i="15"/>
  <c r="S28" i="15"/>
  <c r="S27" i="15"/>
  <c r="S26" i="15"/>
  <c r="P30" i="15"/>
  <c r="P29" i="15"/>
  <c r="P28" i="15"/>
  <c r="P27" i="15"/>
  <c r="P26" i="15"/>
  <c r="M30" i="15"/>
  <c r="M29" i="15"/>
  <c r="M28" i="15"/>
  <c r="M27" i="15"/>
  <c r="M26" i="15"/>
  <c r="J30" i="15"/>
  <c r="J29" i="15"/>
  <c r="J28" i="15"/>
  <c r="J27" i="15"/>
  <c r="J26" i="15"/>
  <c r="G30" i="15"/>
  <c r="G29" i="15"/>
  <c r="G28" i="15"/>
  <c r="G27" i="15"/>
  <c r="G26" i="15"/>
  <c r="D30" i="15"/>
  <c r="D29" i="15"/>
  <c r="D28" i="15"/>
  <c r="D27" i="15"/>
  <c r="D26" i="15"/>
  <c r="AB25" i="15"/>
  <c r="Y25" i="15"/>
  <c r="V25" i="15"/>
  <c r="S25" i="15"/>
  <c r="P25" i="15"/>
  <c r="M25" i="15"/>
  <c r="J25" i="15"/>
  <c r="G25" i="15"/>
  <c r="D25" i="15"/>
  <c r="X3" i="15"/>
  <c r="AA3" i="15"/>
  <c r="Z3" i="15"/>
  <c r="W3" i="15"/>
  <c r="U3" i="15"/>
  <c r="T3" i="15"/>
  <c r="R3" i="15"/>
  <c r="Q3" i="15"/>
  <c r="O3" i="15"/>
  <c r="N3" i="15"/>
  <c r="L3" i="15"/>
  <c r="K3" i="15"/>
  <c r="I3" i="15"/>
  <c r="H3" i="15"/>
  <c r="F3" i="15"/>
  <c r="E3" i="15"/>
  <c r="C3" i="15"/>
  <c r="B3" i="15"/>
  <c r="D3" i="15" s="1"/>
  <c r="AB3" i="15"/>
  <c r="J3" i="15"/>
  <c r="B114" i="10"/>
  <c r="C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3" i="10"/>
  <c r="P2" i="5"/>
  <c r="M2" i="5"/>
  <c r="J2" i="5"/>
  <c r="G2" i="5"/>
  <c r="D2" i="5"/>
  <c r="P6" i="5"/>
  <c r="Y6" i="5" s="1"/>
  <c r="M6" i="5"/>
  <c r="J6" i="5"/>
  <c r="G6" i="5"/>
  <c r="D6" i="5"/>
  <c r="P5" i="5"/>
  <c r="Y5" i="5" s="1"/>
  <c r="M5" i="5"/>
  <c r="G5" i="5"/>
  <c r="J5" i="5"/>
  <c r="D5" i="5"/>
  <c r="C5" i="11"/>
  <c r="C6" i="11"/>
  <c r="C4" i="11"/>
  <c r="H5" i="12"/>
  <c r="G5" i="12"/>
  <c r="F5" i="12"/>
  <c r="C5" i="12"/>
  <c r="B5" i="12"/>
  <c r="M9" i="12"/>
  <c r="AA4" i="15"/>
  <c r="X4" i="15"/>
  <c r="U4" i="15"/>
  <c r="R4" i="15"/>
  <c r="O4" i="15"/>
  <c r="P4" i="15" s="1"/>
  <c r="L4" i="15"/>
  <c r="I4" i="15"/>
  <c r="J4" i="15" s="1"/>
  <c r="F4" i="15"/>
  <c r="C4" i="15"/>
  <c r="Z4" i="15"/>
  <c r="W4" i="15"/>
  <c r="T4" i="15"/>
  <c r="Q4" i="15"/>
  <c r="S4" i="15" s="1"/>
  <c r="N4" i="15"/>
  <c r="K4" i="15"/>
  <c r="H4" i="15"/>
  <c r="E4" i="15"/>
  <c r="B4" i="15"/>
  <c r="F114" i="10"/>
  <c r="E114" i="10"/>
  <c r="G113" i="10"/>
  <c r="A4" i="10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G112" i="10"/>
  <c r="G111" i="10"/>
  <c r="G110" i="10"/>
  <c r="G109" i="10"/>
  <c r="G108" i="10"/>
  <c r="G107" i="10"/>
  <c r="G106" i="10"/>
  <c r="G105" i="10"/>
  <c r="G104" i="10"/>
  <c r="G103" i="10"/>
  <c r="G102" i="10"/>
  <c r="G101" i="10"/>
  <c r="G100" i="10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114" i="10" s="1"/>
  <c r="G5" i="10"/>
  <c r="G4" i="10"/>
  <c r="G3" i="10"/>
  <c r="D6" i="11"/>
  <c r="D5" i="11"/>
  <c r="D4" i="11"/>
  <c r="M10" i="12"/>
  <c r="I10" i="12"/>
  <c r="N9" i="12" s="1"/>
  <c r="AA5" i="15"/>
  <c r="Z5" i="15"/>
  <c r="X5" i="15"/>
  <c r="W5" i="15"/>
  <c r="U5" i="15"/>
  <c r="T5" i="15"/>
  <c r="R5" i="15"/>
  <c r="Q5" i="15"/>
  <c r="O5" i="15"/>
  <c r="N5" i="15"/>
  <c r="L5" i="15"/>
  <c r="K5" i="15"/>
  <c r="I5" i="15"/>
  <c r="H5" i="15"/>
  <c r="F5" i="15"/>
  <c r="E5" i="15"/>
  <c r="C5" i="15"/>
  <c r="B5" i="15"/>
  <c r="I114" i="10"/>
  <c r="H114" i="10"/>
  <c r="J113" i="10"/>
  <c r="J112" i="10"/>
  <c r="J111" i="10"/>
  <c r="J110" i="10"/>
  <c r="J109" i="10"/>
  <c r="J108" i="10"/>
  <c r="J107" i="10"/>
  <c r="J106" i="10"/>
  <c r="J105" i="10"/>
  <c r="J104" i="10"/>
  <c r="J103" i="10"/>
  <c r="J102" i="10"/>
  <c r="J101" i="10"/>
  <c r="J100" i="10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4" i="10"/>
  <c r="J3" i="10"/>
  <c r="P7" i="5"/>
  <c r="Y7" i="5" s="1"/>
  <c r="M7" i="5"/>
  <c r="J7" i="5"/>
  <c r="G7" i="5"/>
  <c r="D7" i="5"/>
  <c r="E6" i="11"/>
  <c r="E5" i="11"/>
  <c r="E4" i="11"/>
  <c r="Q2" i="5" l="1"/>
  <c r="B7" i="11"/>
  <c r="Y3" i="15"/>
  <c r="AC3" i="15" s="1"/>
  <c r="V3" i="15"/>
  <c r="S3" i="15"/>
  <c r="P3" i="15"/>
  <c r="M3" i="15"/>
  <c r="G3" i="15"/>
  <c r="D4" i="15"/>
  <c r="AB4" i="15"/>
  <c r="D114" i="10"/>
  <c r="M4" i="15"/>
  <c r="C7" i="11"/>
  <c r="C3" i="11"/>
  <c r="V4" i="15"/>
  <c r="G4" i="15"/>
  <c r="Y4" i="15"/>
  <c r="D5" i="15"/>
  <c r="P5" i="15"/>
  <c r="G5" i="15"/>
  <c r="S5" i="15"/>
  <c r="M5" i="15"/>
  <c r="D7" i="11"/>
  <c r="D3" i="11"/>
  <c r="AB5" i="15"/>
  <c r="Y5" i="15"/>
  <c r="V5" i="15"/>
  <c r="J5" i="15"/>
  <c r="J114" i="10"/>
  <c r="E7" i="11"/>
  <c r="E3" i="11"/>
  <c r="AC4" i="15" l="1"/>
  <c r="AC5" i="15"/>
  <c r="M11" i="12"/>
  <c r="AA6" i="15"/>
  <c r="X6" i="15"/>
  <c r="U6" i="15"/>
  <c r="R6" i="15"/>
  <c r="O6" i="15"/>
  <c r="L6" i="15"/>
  <c r="I6" i="15"/>
  <c r="F6" i="15"/>
  <c r="Z6" i="15"/>
  <c r="W6" i="15"/>
  <c r="T6" i="15"/>
  <c r="V6" i="15" s="1"/>
  <c r="Q6" i="15"/>
  <c r="N6" i="15"/>
  <c r="P6" i="15" s="1"/>
  <c r="K6" i="15"/>
  <c r="H6" i="15"/>
  <c r="E6" i="15"/>
  <c r="C6" i="15"/>
  <c r="B6" i="15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L114" i="10"/>
  <c r="K114" i="10"/>
  <c r="M113" i="10"/>
  <c r="M112" i="10"/>
  <c r="M111" i="10"/>
  <c r="M110" i="10"/>
  <c r="M109" i="10"/>
  <c r="M108" i="10"/>
  <c r="M107" i="10"/>
  <c r="M106" i="10"/>
  <c r="M105" i="10"/>
  <c r="M104" i="10"/>
  <c r="M103" i="10"/>
  <c r="M102" i="10"/>
  <c r="M101" i="10"/>
  <c r="M100" i="10"/>
  <c r="M99" i="10"/>
  <c r="M98" i="10"/>
  <c r="M97" i="10"/>
  <c r="M96" i="10"/>
  <c r="M95" i="10"/>
  <c r="M94" i="10"/>
  <c r="M93" i="10"/>
  <c r="M92" i="10"/>
  <c r="M91" i="10"/>
  <c r="M90" i="10"/>
  <c r="M89" i="10"/>
  <c r="M88" i="10"/>
  <c r="M87" i="10"/>
  <c r="M86" i="10"/>
  <c r="M85" i="10"/>
  <c r="M84" i="10"/>
  <c r="M83" i="10"/>
  <c r="M82" i="10"/>
  <c r="M81" i="10"/>
  <c r="M80" i="10"/>
  <c r="M79" i="10"/>
  <c r="M78" i="10"/>
  <c r="M77" i="10"/>
  <c r="M76" i="10"/>
  <c r="M75" i="10"/>
  <c r="M74" i="10"/>
  <c r="M73" i="10"/>
  <c r="M72" i="10"/>
  <c r="M71" i="10"/>
  <c r="M70" i="10"/>
  <c r="M69" i="10"/>
  <c r="M68" i="10"/>
  <c r="M67" i="10"/>
  <c r="M66" i="10"/>
  <c r="M65" i="10"/>
  <c r="M64" i="10"/>
  <c r="M63" i="10"/>
  <c r="M62" i="10"/>
  <c r="M61" i="10"/>
  <c r="M60" i="10"/>
  <c r="M59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M7" i="10"/>
  <c r="M6" i="10"/>
  <c r="M5" i="10"/>
  <c r="M4" i="10"/>
  <c r="M3" i="10"/>
  <c r="P8" i="5"/>
  <c r="M8" i="5"/>
  <c r="G8" i="5"/>
  <c r="J8" i="5"/>
  <c r="D8" i="5"/>
  <c r="D9" i="5"/>
  <c r="D10" i="5"/>
  <c r="D11" i="5"/>
  <c r="D12" i="5"/>
  <c r="D13" i="5"/>
  <c r="D14" i="5"/>
  <c r="D15" i="5"/>
  <c r="D16" i="5"/>
  <c r="D17" i="5"/>
  <c r="D18" i="5"/>
  <c r="J6" i="15" l="1"/>
  <c r="J1" i="5"/>
  <c r="G1" i="5"/>
  <c r="M1" i="5"/>
  <c r="Q7" i="5"/>
  <c r="Y8" i="5"/>
  <c r="AB6" i="15"/>
  <c r="M6" i="15"/>
  <c r="Y6" i="15"/>
  <c r="S6" i="15"/>
  <c r="G6" i="15"/>
  <c r="D6" i="15"/>
  <c r="M114" i="10"/>
  <c r="I11" i="12"/>
  <c r="E3" i="16"/>
  <c r="F6" i="11"/>
  <c r="F5" i="11"/>
  <c r="F4" i="11"/>
  <c r="F3" i="11" s="1"/>
  <c r="M12" i="12"/>
  <c r="I12" i="12"/>
  <c r="AA7" i="15"/>
  <c r="Z7" i="15"/>
  <c r="X7" i="15"/>
  <c r="U7" i="15"/>
  <c r="R7" i="15"/>
  <c r="O7" i="15"/>
  <c r="L7" i="15"/>
  <c r="I7" i="15"/>
  <c r="F7" i="15"/>
  <c r="C7" i="15"/>
  <c r="W7" i="15"/>
  <c r="Y7" i="15" s="1"/>
  <c r="T7" i="15"/>
  <c r="V7" i="15" s="1"/>
  <c r="Q7" i="15"/>
  <c r="N7" i="15"/>
  <c r="P7" i="15" s="1"/>
  <c r="K7" i="15"/>
  <c r="M7" i="15" s="1"/>
  <c r="H7" i="15"/>
  <c r="E7" i="15"/>
  <c r="B7" i="15"/>
  <c r="O114" i="10"/>
  <c r="N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P86" i="10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P7" i="10"/>
  <c r="P6" i="10"/>
  <c r="P5" i="10"/>
  <c r="P4" i="10"/>
  <c r="P3" i="10"/>
  <c r="P10" i="5"/>
  <c r="M10" i="5"/>
  <c r="J10" i="5"/>
  <c r="G10" i="5"/>
  <c r="G6" i="11"/>
  <c r="G5" i="11"/>
  <c r="G4" i="11"/>
  <c r="I14" i="12"/>
  <c r="AA24" i="15"/>
  <c r="X24" i="15"/>
  <c r="U24" i="15"/>
  <c r="R24" i="15"/>
  <c r="O24" i="15"/>
  <c r="L24" i="15"/>
  <c r="I24" i="15"/>
  <c r="F24" i="15"/>
  <c r="C24" i="15"/>
  <c r="Z24" i="15"/>
  <c r="W24" i="15"/>
  <c r="T24" i="15"/>
  <c r="Q24" i="15"/>
  <c r="N24" i="15"/>
  <c r="K24" i="15"/>
  <c r="H24" i="15"/>
  <c r="E24" i="15"/>
  <c r="B24" i="15"/>
  <c r="AA23" i="15"/>
  <c r="X23" i="15"/>
  <c r="U23" i="15"/>
  <c r="R23" i="15"/>
  <c r="O23" i="15"/>
  <c r="L23" i="15"/>
  <c r="M23" i="15" s="1"/>
  <c r="I23" i="15"/>
  <c r="F23" i="15"/>
  <c r="C23" i="15"/>
  <c r="Z23" i="15"/>
  <c r="W23" i="15"/>
  <c r="T23" i="15"/>
  <c r="Q23" i="15"/>
  <c r="N23" i="15"/>
  <c r="K23" i="15"/>
  <c r="H23" i="15"/>
  <c r="E23" i="15"/>
  <c r="B23" i="15"/>
  <c r="AA22" i="15"/>
  <c r="X22" i="15"/>
  <c r="U22" i="15"/>
  <c r="R22" i="15"/>
  <c r="O22" i="15"/>
  <c r="P22" i="15" s="1"/>
  <c r="L22" i="15"/>
  <c r="I22" i="15"/>
  <c r="F22" i="15"/>
  <c r="C22" i="15"/>
  <c r="Z22" i="15"/>
  <c r="W22" i="15"/>
  <c r="T22" i="15"/>
  <c r="Q22" i="15"/>
  <c r="N22" i="15"/>
  <c r="K22" i="15"/>
  <c r="H22" i="15"/>
  <c r="E22" i="15"/>
  <c r="B22" i="15"/>
  <c r="AA21" i="15"/>
  <c r="X21" i="15"/>
  <c r="U21" i="15"/>
  <c r="R21" i="15"/>
  <c r="O21" i="15"/>
  <c r="L21" i="15"/>
  <c r="I21" i="15"/>
  <c r="F21" i="15"/>
  <c r="C21" i="15"/>
  <c r="Z21" i="15"/>
  <c r="W21" i="15"/>
  <c r="T21" i="15"/>
  <c r="Q21" i="15"/>
  <c r="N21" i="15"/>
  <c r="K21" i="15"/>
  <c r="H21" i="15"/>
  <c r="E21" i="15"/>
  <c r="B21" i="15"/>
  <c r="AA20" i="15"/>
  <c r="X20" i="15"/>
  <c r="U20" i="15"/>
  <c r="R20" i="15"/>
  <c r="O20" i="15"/>
  <c r="L20" i="15"/>
  <c r="I20" i="15"/>
  <c r="F20" i="15"/>
  <c r="C20" i="15"/>
  <c r="Z20" i="15"/>
  <c r="W20" i="15"/>
  <c r="T20" i="15"/>
  <c r="Q20" i="15"/>
  <c r="N20" i="15"/>
  <c r="K20" i="15"/>
  <c r="H20" i="15"/>
  <c r="E20" i="15"/>
  <c r="B20" i="15"/>
  <c r="AA19" i="15"/>
  <c r="X19" i="15"/>
  <c r="U19" i="15"/>
  <c r="R19" i="15"/>
  <c r="O19" i="15"/>
  <c r="L19" i="15"/>
  <c r="I19" i="15"/>
  <c r="F19" i="15"/>
  <c r="C19" i="15"/>
  <c r="Z19" i="15"/>
  <c r="W19" i="15"/>
  <c r="T19" i="15"/>
  <c r="Q19" i="15"/>
  <c r="N19" i="15"/>
  <c r="K19" i="15"/>
  <c r="H19" i="15"/>
  <c r="E19" i="15"/>
  <c r="B19" i="15"/>
  <c r="AA18" i="15"/>
  <c r="X18" i="15"/>
  <c r="U18" i="15"/>
  <c r="R18" i="15"/>
  <c r="O18" i="15"/>
  <c r="L18" i="15"/>
  <c r="I18" i="15"/>
  <c r="F18" i="15"/>
  <c r="C18" i="15"/>
  <c r="Z18" i="15"/>
  <c r="W18" i="15"/>
  <c r="T18" i="15"/>
  <c r="Q18" i="15"/>
  <c r="N18" i="15"/>
  <c r="K18" i="15"/>
  <c r="H18" i="15"/>
  <c r="E18" i="15"/>
  <c r="B18" i="15"/>
  <c r="AA17" i="15"/>
  <c r="X17" i="15"/>
  <c r="U17" i="15"/>
  <c r="R17" i="15"/>
  <c r="O17" i="15"/>
  <c r="L17" i="15"/>
  <c r="I17" i="15"/>
  <c r="F17" i="15"/>
  <c r="C17" i="15"/>
  <c r="Z17" i="15"/>
  <c r="W17" i="15"/>
  <c r="T17" i="15"/>
  <c r="Q17" i="15"/>
  <c r="N17" i="15"/>
  <c r="K17" i="15"/>
  <c r="H17" i="15"/>
  <c r="E17" i="15"/>
  <c r="B17" i="15"/>
  <c r="AA16" i="15"/>
  <c r="X16" i="15"/>
  <c r="U16" i="15"/>
  <c r="R16" i="15"/>
  <c r="O16" i="15"/>
  <c r="L16" i="15"/>
  <c r="I16" i="15"/>
  <c r="F16" i="15"/>
  <c r="C16" i="15"/>
  <c r="Z16" i="15"/>
  <c r="W16" i="15"/>
  <c r="T16" i="15"/>
  <c r="Q16" i="15"/>
  <c r="N16" i="15"/>
  <c r="K16" i="15"/>
  <c r="H16" i="15"/>
  <c r="E16" i="15"/>
  <c r="B16" i="15"/>
  <c r="AA15" i="15"/>
  <c r="X15" i="15"/>
  <c r="U15" i="15"/>
  <c r="R15" i="15"/>
  <c r="O15" i="15"/>
  <c r="L15" i="15"/>
  <c r="I15" i="15"/>
  <c r="F15" i="15"/>
  <c r="C15" i="15"/>
  <c r="Z15" i="15"/>
  <c r="W15" i="15"/>
  <c r="T15" i="15"/>
  <c r="Q15" i="15"/>
  <c r="N15" i="15"/>
  <c r="K15" i="15"/>
  <c r="H15" i="15"/>
  <c r="E15" i="15"/>
  <c r="B15" i="15"/>
  <c r="AA14" i="15"/>
  <c r="X14" i="15"/>
  <c r="U14" i="15"/>
  <c r="R14" i="15"/>
  <c r="O14" i="15"/>
  <c r="L14" i="15"/>
  <c r="I14" i="15"/>
  <c r="F14" i="15"/>
  <c r="C14" i="15"/>
  <c r="Z14" i="15"/>
  <c r="W14" i="15"/>
  <c r="T14" i="15"/>
  <c r="Q14" i="15"/>
  <c r="N14" i="15"/>
  <c r="K14" i="15"/>
  <c r="H14" i="15"/>
  <c r="E14" i="15"/>
  <c r="B14" i="15"/>
  <c r="AA13" i="15"/>
  <c r="X13" i="15"/>
  <c r="U13" i="15"/>
  <c r="R13" i="15"/>
  <c r="O13" i="15"/>
  <c r="L13" i="15"/>
  <c r="I13" i="15"/>
  <c r="F13" i="15"/>
  <c r="C13" i="15"/>
  <c r="Z13" i="15"/>
  <c r="W13" i="15"/>
  <c r="T13" i="15"/>
  <c r="Q13" i="15"/>
  <c r="N13" i="15"/>
  <c r="K13" i="15"/>
  <c r="H13" i="15"/>
  <c r="E13" i="15"/>
  <c r="B13" i="15"/>
  <c r="AA12" i="15"/>
  <c r="X12" i="15"/>
  <c r="U12" i="15"/>
  <c r="R12" i="15"/>
  <c r="O12" i="15"/>
  <c r="L12" i="15"/>
  <c r="I12" i="15"/>
  <c r="F12" i="15"/>
  <c r="C12" i="15"/>
  <c r="Z12" i="15"/>
  <c r="W12" i="15"/>
  <c r="T12" i="15"/>
  <c r="Q12" i="15"/>
  <c r="N12" i="15"/>
  <c r="K12" i="15"/>
  <c r="H12" i="15"/>
  <c r="E12" i="15"/>
  <c r="B12" i="15"/>
  <c r="AA11" i="15"/>
  <c r="X11" i="15"/>
  <c r="U11" i="15"/>
  <c r="R11" i="15"/>
  <c r="O11" i="15"/>
  <c r="L11" i="15"/>
  <c r="I11" i="15"/>
  <c r="F11" i="15"/>
  <c r="C11" i="15"/>
  <c r="Z11" i="15"/>
  <c r="W11" i="15"/>
  <c r="T11" i="15"/>
  <c r="Q11" i="15"/>
  <c r="N11" i="15"/>
  <c r="K11" i="15"/>
  <c r="H11" i="15"/>
  <c r="E11" i="15"/>
  <c r="B11" i="15"/>
  <c r="AA10" i="15"/>
  <c r="X10" i="15"/>
  <c r="U10" i="15"/>
  <c r="R10" i="15"/>
  <c r="O10" i="15"/>
  <c r="L10" i="15"/>
  <c r="I10" i="15"/>
  <c r="F10" i="15"/>
  <c r="C10" i="15"/>
  <c r="Z10" i="15"/>
  <c r="W10" i="15"/>
  <c r="T10" i="15"/>
  <c r="Q10" i="15"/>
  <c r="N10" i="15"/>
  <c r="K10" i="15"/>
  <c r="H10" i="15"/>
  <c r="E10" i="15"/>
  <c r="B10" i="15"/>
  <c r="Z8" i="15"/>
  <c r="AA8" i="15"/>
  <c r="Z9" i="15"/>
  <c r="AA9" i="15"/>
  <c r="X9" i="15"/>
  <c r="U9" i="15"/>
  <c r="R9" i="15"/>
  <c r="O9" i="15"/>
  <c r="L9" i="15"/>
  <c r="I9" i="15"/>
  <c r="F9" i="15"/>
  <c r="C9" i="15"/>
  <c r="W9" i="15"/>
  <c r="Y9" i="15" s="1"/>
  <c r="T9" i="15"/>
  <c r="V9" i="15" s="1"/>
  <c r="Q9" i="15"/>
  <c r="N9" i="15"/>
  <c r="K9" i="15"/>
  <c r="H9" i="15"/>
  <c r="J9" i="15" s="1"/>
  <c r="E9" i="15"/>
  <c r="G9" i="15" s="1"/>
  <c r="B9" i="15"/>
  <c r="U114" i="10"/>
  <c r="T114" i="10"/>
  <c r="V113" i="10"/>
  <c r="V112" i="10"/>
  <c r="V111" i="10"/>
  <c r="V110" i="10"/>
  <c r="V109" i="10"/>
  <c r="V108" i="10"/>
  <c r="V107" i="10"/>
  <c r="V106" i="10"/>
  <c r="V105" i="10"/>
  <c r="V104" i="10"/>
  <c r="V103" i="10"/>
  <c r="V102" i="10"/>
  <c r="V101" i="10"/>
  <c r="V100" i="10"/>
  <c r="V99" i="10"/>
  <c r="V98" i="10"/>
  <c r="V97" i="10"/>
  <c r="V96" i="10"/>
  <c r="V95" i="10"/>
  <c r="V94" i="10"/>
  <c r="V93" i="10"/>
  <c r="V92" i="10"/>
  <c r="V91" i="10"/>
  <c r="V90" i="10"/>
  <c r="V89" i="10"/>
  <c r="V88" i="10"/>
  <c r="V87" i="10"/>
  <c r="V86" i="10"/>
  <c r="V85" i="10"/>
  <c r="V84" i="10"/>
  <c r="V83" i="10"/>
  <c r="V82" i="10"/>
  <c r="V81" i="10"/>
  <c r="V80" i="10"/>
  <c r="V79" i="10"/>
  <c r="V78" i="10"/>
  <c r="V77" i="10"/>
  <c r="V76" i="10"/>
  <c r="V75" i="10"/>
  <c r="V74" i="10"/>
  <c r="V73" i="10"/>
  <c r="V72" i="10"/>
  <c r="V71" i="10"/>
  <c r="V70" i="10"/>
  <c r="V69" i="10"/>
  <c r="V68" i="10"/>
  <c r="V67" i="10"/>
  <c r="V66" i="10"/>
  <c r="V65" i="10"/>
  <c r="V64" i="10"/>
  <c r="V63" i="10"/>
  <c r="V62" i="10"/>
  <c r="V61" i="10"/>
  <c r="V60" i="10"/>
  <c r="V59" i="10"/>
  <c r="V58" i="10"/>
  <c r="V57" i="10"/>
  <c r="V56" i="10"/>
  <c r="V55" i="10"/>
  <c r="V54" i="10"/>
  <c r="V53" i="10"/>
  <c r="V52" i="10"/>
  <c r="V51" i="10"/>
  <c r="V50" i="10"/>
  <c r="V49" i="10"/>
  <c r="V48" i="10"/>
  <c r="V47" i="10"/>
  <c r="V46" i="10"/>
  <c r="V45" i="10"/>
  <c r="V44" i="10"/>
  <c r="V43" i="10"/>
  <c r="V42" i="10"/>
  <c r="V41" i="10"/>
  <c r="V40" i="10"/>
  <c r="V39" i="10"/>
  <c r="V38" i="10"/>
  <c r="V37" i="10"/>
  <c r="V36" i="10"/>
  <c r="V35" i="10"/>
  <c r="V34" i="10"/>
  <c r="V33" i="10"/>
  <c r="V32" i="10"/>
  <c r="V31" i="10"/>
  <c r="V30" i="10"/>
  <c r="V29" i="10"/>
  <c r="V28" i="10"/>
  <c r="V27" i="10"/>
  <c r="V26" i="10"/>
  <c r="V25" i="10"/>
  <c r="V24" i="10"/>
  <c r="V23" i="10"/>
  <c r="V22" i="10"/>
  <c r="V21" i="10"/>
  <c r="V20" i="10"/>
  <c r="V19" i="10"/>
  <c r="V18" i="10"/>
  <c r="V17" i="10"/>
  <c r="V16" i="10"/>
  <c r="V15" i="10"/>
  <c r="V14" i="10"/>
  <c r="V13" i="10"/>
  <c r="V12" i="10"/>
  <c r="V11" i="10"/>
  <c r="V10" i="10"/>
  <c r="V9" i="10"/>
  <c r="V8" i="10"/>
  <c r="V7" i="10"/>
  <c r="V6" i="10"/>
  <c r="V5" i="10"/>
  <c r="V4" i="10"/>
  <c r="V3" i="10"/>
  <c r="P11" i="5"/>
  <c r="Y11" i="5" s="1"/>
  <c r="M11" i="5"/>
  <c r="J11" i="5"/>
  <c r="G11" i="5"/>
  <c r="H6" i="11"/>
  <c r="H5" i="11"/>
  <c r="H4" i="11"/>
  <c r="I13" i="12"/>
  <c r="I15" i="12"/>
  <c r="N15" i="12" s="1"/>
  <c r="I17" i="12"/>
  <c r="I18" i="12"/>
  <c r="I19" i="12"/>
  <c r="N18" i="12" s="1"/>
  <c r="X8" i="15"/>
  <c r="U8" i="15"/>
  <c r="R8" i="15"/>
  <c r="O8" i="15"/>
  <c r="L8" i="15"/>
  <c r="I8" i="15"/>
  <c r="F8" i="15"/>
  <c r="C8" i="15"/>
  <c r="W8" i="15"/>
  <c r="Y8" i="15" s="1"/>
  <c r="T8" i="15"/>
  <c r="V8" i="15" s="1"/>
  <c r="Q8" i="15"/>
  <c r="S8" i="15" s="1"/>
  <c r="N8" i="15"/>
  <c r="P8" i="15" s="1"/>
  <c r="K8" i="15"/>
  <c r="H8" i="15"/>
  <c r="J8" i="15" s="1"/>
  <c r="E8" i="15"/>
  <c r="G8" i="15" s="1"/>
  <c r="B8" i="15"/>
  <c r="R114" i="10"/>
  <c r="Q114" i="10"/>
  <c r="S113" i="10"/>
  <c r="S112" i="10"/>
  <c r="S111" i="10"/>
  <c r="S110" i="10"/>
  <c r="S109" i="10"/>
  <c r="S108" i="10"/>
  <c r="S107" i="10"/>
  <c r="S106" i="10"/>
  <c r="S105" i="10"/>
  <c r="S104" i="10"/>
  <c r="S103" i="10"/>
  <c r="S102" i="10"/>
  <c r="S101" i="10"/>
  <c r="S100" i="10"/>
  <c r="S99" i="10"/>
  <c r="S98" i="10"/>
  <c r="S97" i="10"/>
  <c r="S96" i="10"/>
  <c r="S95" i="10"/>
  <c r="S94" i="10"/>
  <c r="S93" i="10"/>
  <c r="S92" i="10"/>
  <c r="S91" i="10"/>
  <c r="S90" i="10"/>
  <c r="S89" i="10"/>
  <c r="S88" i="10"/>
  <c r="S87" i="10"/>
  <c r="S86" i="10"/>
  <c r="S85" i="10"/>
  <c r="S84" i="10"/>
  <c r="S83" i="10"/>
  <c r="S82" i="10"/>
  <c r="S81" i="10"/>
  <c r="S80" i="10"/>
  <c r="S79" i="10"/>
  <c r="S78" i="10"/>
  <c r="S77" i="10"/>
  <c r="S76" i="10"/>
  <c r="S75" i="10"/>
  <c r="S74" i="10"/>
  <c r="S73" i="10"/>
  <c r="S72" i="10"/>
  <c r="S71" i="10"/>
  <c r="S70" i="10"/>
  <c r="S69" i="10"/>
  <c r="S68" i="10"/>
  <c r="S67" i="10"/>
  <c r="S66" i="10"/>
  <c r="S65" i="10"/>
  <c r="S64" i="10"/>
  <c r="S63" i="10"/>
  <c r="S62" i="10"/>
  <c r="S61" i="10"/>
  <c r="S60" i="10"/>
  <c r="S59" i="10"/>
  <c r="S58" i="10"/>
  <c r="S57" i="10"/>
  <c r="S56" i="10"/>
  <c r="S55" i="10"/>
  <c r="S54" i="10"/>
  <c r="S53" i="10"/>
  <c r="S52" i="10"/>
  <c r="S51" i="10"/>
  <c r="S50" i="10"/>
  <c r="S49" i="10"/>
  <c r="S48" i="10"/>
  <c r="S47" i="10"/>
  <c r="S46" i="10"/>
  <c r="S45" i="10"/>
  <c r="S44" i="10"/>
  <c r="S43" i="10"/>
  <c r="S42" i="10"/>
  <c r="S41" i="10"/>
  <c r="S40" i="10"/>
  <c r="S39" i="10"/>
  <c r="S38" i="10"/>
  <c r="S37" i="10"/>
  <c r="S36" i="10"/>
  <c r="S35" i="10"/>
  <c r="S34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S15" i="10"/>
  <c r="S14" i="10"/>
  <c r="S13" i="10"/>
  <c r="S12" i="10"/>
  <c r="S11" i="10"/>
  <c r="S10" i="10"/>
  <c r="S9" i="10"/>
  <c r="S8" i="10"/>
  <c r="S7" i="10"/>
  <c r="S6" i="10"/>
  <c r="S5" i="10"/>
  <c r="S4" i="10"/>
  <c r="S3" i="10"/>
  <c r="G9" i="5"/>
  <c r="P9" i="5"/>
  <c r="Y9" i="5" s="1"/>
  <c r="M9" i="5"/>
  <c r="J9" i="5"/>
  <c r="I6" i="11"/>
  <c r="I5" i="11"/>
  <c r="I4" i="11"/>
  <c r="I3" i="11" s="1"/>
  <c r="AB62" i="10"/>
  <c r="Y62" i="10"/>
  <c r="X114" i="10"/>
  <c r="W114" i="10"/>
  <c r="Y113" i="10"/>
  <c r="Y112" i="10"/>
  <c r="Y111" i="10"/>
  <c r="Y110" i="10"/>
  <c r="Y109" i="10"/>
  <c r="Y108" i="10"/>
  <c r="Y107" i="10"/>
  <c r="Y106" i="10"/>
  <c r="Y105" i="10"/>
  <c r="Y104" i="10"/>
  <c r="Y103" i="10"/>
  <c r="Y102" i="10"/>
  <c r="Y101" i="10"/>
  <c r="Y100" i="10"/>
  <c r="Y99" i="10"/>
  <c r="Y98" i="10"/>
  <c r="Y97" i="10"/>
  <c r="Y96" i="10"/>
  <c r="Y95" i="10"/>
  <c r="Y94" i="10"/>
  <c r="Y93" i="10"/>
  <c r="Y92" i="10"/>
  <c r="Y91" i="10"/>
  <c r="Y90" i="10"/>
  <c r="Y89" i="10"/>
  <c r="Y88" i="10"/>
  <c r="Y87" i="10"/>
  <c r="Y86" i="10"/>
  <c r="Y85" i="10"/>
  <c r="Y84" i="10"/>
  <c r="Y83" i="10"/>
  <c r="Y82" i="10"/>
  <c r="Y81" i="10"/>
  <c r="Y80" i="10"/>
  <c r="Y79" i="10"/>
  <c r="Y78" i="10"/>
  <c r="Y77" i="10"/>
  <c r="Y76" i="10"/>
  <c r="Y75" i="10"/>
  <c r="Y74" i="10"/>
  <c r="Y73" i="10"/>
  <c r="Y72" i="10"/>
  <c r="Y71" i="10"/>
  <c r="Y70" i="10"/>
  <c r="Y69" i="10"/>
  <c r="Y68" i="10"/>
  <c r="Y67" i="10"/>
  <c r="Y66" i="10"/>
  <c r="Y65" i="10"/>
  <c r="Y64" i="10"/>
  <c r="Y63" i="10"/>
  <c r="Y61" i="10"/>
  <c r="Y60" i="10"/>
  <c r="Y59" i="10"/>
  <c r="Y58" i="10"/>
  <c r="Y57" i="10"/>
  <c r="Y56" i="10"/>
  <c r="Y55" i="10"/>
  <c r="Y54" i="10"/>
  <c r="Y53" i="10"/>
  <c r="Y52" i="10"/>
  <c r="Y51" i="10"/>
  <c r="Y50" i="10"/>
  <c r="Y49" i="10"/>
  <c r="Y48" i="10"/>
  <c r="Y47" i="10"/>
  <c r="Y46" i="10"/>
  <c r="Y45" i="10"/>
  <c r="Y44" i="10"/>
  <c r="Y43" i="10"/>
  <c r="Y42" i="10"/>
  <c r="Y41" i="10"/>
  <c r="Y40" i="10"/>
  <c r="Y39" i="10"/>
  <c r="Y38" i="10"/>
  <c r="Y37" i="10"/>
  <c r="Y36" i="10"/>
  <c r="Y35" i="10"/>
  <c r="Y34" i="10"/>
  <c r="Y33" i="10"/>
  <c r="Y32" i="10"/>
  <c r="Y31" i="10"/>
  <c r="Y30" i="10"/>
  <c r="Y29" i="10"/>
  <c r="Y28" i="10"/>
  <c r="Y27" i="10"/>
  <c r="Y26" i="10"/>
  <c r="Y25" i="10"/>
  <c r="Y24" i="10"/>
  <c r="Y23" i="10"/>
  <c r="Y22" i="10"/>
  <c r="Y21" i="10"/>
  <c r="Y20" i="10"/>
  <c r="Y19" i="10"/>
  <c r="Y18" i="10"/>
  <c r="Y17" i="10"/>
  <c r="Y16" i="10"/>
  <c r="Y15" i="10"/>
  <c r="Y14" i="10"/>
  <c r="Y13" i="10"/>
  <c r="Y12" i="10"/>
  <c r="Y11" i="10"/>
  <c r="Y10" i="10"/>
  <c r="Y9" i="10"/>
  <c r="Y8" i="10"/>
  <c r="Y7" i="10"/>
  <c r="Y6" i="10"/>
  <c r="Y5" i="10"/>
  <c r="Y4" i="10"/>
  <c r="Y3" i="10"/>
  <c r="P13" i="5"/>
  <c r="Y13" i="5" s="1"/>
  <c r="M13" i="5"/>
  <c r="J13" i="5"/>
  <c r="G13" i="5"/>
  <c r="G14" i="5"/>
  <c r="J14" i="5"/>
  <c r="M14" i="5"/>
  <c r="P14" i="5"/>
  <c r="Y14" i="5" s="1"/>
  <c r="J6" i="11"/>
  <c r="J5" i="11"/>
  <c r="J4" i="11"/>
  <c r="J3" i="11" s="1"/>
  <c r="N16" i="12"/>
  <c r="Z114" i="10"/>
  <c r="AA114" i="10"/>
  <c r="AB22" i="10"/>
  <c r="AB21" i="10"/>
  <c r="AB20" i="10"/>
  <c r="AB19" i="10"/>
  <c r="AB18" i="10"/>
  <c r="AB17" i="10"/>
  <c r="AB16" i="10"/>
  <c r="AB15" i="10"/>
  <c r="AB113" i="10"/>
  <c r="AB112" i="10"/>
  <c r="AB111" i="10"/>
  <c r="AB110" i="10"/>
  <c r="AB109" i="10"/>
  <c r="AB108" i="10"/>
  <c r="AB107" i="10"/>
  <c r="AB106" i="10"/>
  <c r="AB105" i="10"/>
  <c r="AB104" i="10"/>
  <c r="AB103" i="10"/>
  <c r="AB102" i="10"/>
  <c r="AB101" i="10"/>
  <c r="AB100" i="10"/>
  <c r="AB99" i="10"/>
  <c r="AB98" i="10"/>
  <c r="AB97" i="10"/>
  <c r="AB96" i="10"/>
  <c r="AB95" i="10"/>
  <c r="AB94" i="10"/>
  <c r="AB93" i="10"/>
  <c r="AB92" i="10"/>
  <c r="AB91" i="10"/>
  <c r="AB90" i="10"/>
  <c r="AB89" i="10"/>
  <c r="AB88" i="10"/>
  <c r="AB87" i="10"/>
  <c r="AB86" i="10"/>
  <c r="AB85" i="10"/>
  <c r="AB84" i="10"/>
  <c r="AB83" i="10"/>
  <c r="AB82" i="10"/>
  <c r="AB81" i="10"/>
  <c r="AB80" i="10"/>
  <c r="AB79" i="10"/>
  <c r="AB78" i="10"/>
  <c r="AB77" i="10"/>
  <c r="AB76" i="10"/>
  <c r="AB75" i="10"/>
  <c r="AB74" i="10"/>
  <c r="AB73" i="10"/>
  <c r="AB72" i="10"/>
  <c r="AB71" i="10"/>
  <c r="AB70" i="10"/>
  <c r="AB69" i="10"/>
  <c r="AB68" i="10"/>
  <c r="AB67" i="10"/>
  <c r="AB66" i="10"/>
  <c r="AB65" i="10"/>
  <c r="AB64" i="10"/>
  <c r="AB63" i="10"/>
  <c r="AB61" i="10"/>
  <c r="AB60" i="10"/>
  <c r="AB59" i="10"/>
  <c r="AB58" i="10"/>
  <c r="AB57" i="10"/>
  <c r="AB56" i="10"/>
  <c r="AB55" i="10"/>
  <c r="AB54" i="10"/>
  <c r="AB53" i="10"/>
  <c r="AB52" i="10"/>
  <c r="AB51" i="10"/>
  <c r="AB50" i="10"/>
  <c r="AB49" i="10"/>
  <c r="AB48" i="10"/>
  <c r="AB47" i="10"/>
  <c r="AB46" i="10"/>
  <c r="AB45" i="10"/>
  <c r="AB44" i="10"/>
  <c r="AB43" i="10"/>
  <c r="AB42" i="10"/>
  <c r="AB41" i="10"/>
  <c r="AB40" i="10"/>
  <c r="AB39" i="10"/>
  <c r="AB38" i="10"/>
  <c r="AB37" i="10"/>
  <c r="AB36" i="10"/>
  <c r="AB35" i="10"/>
  <c r="AB34" i="10"/>
  <c r="AB33" i="10"/>
  <c r="AB32" i="10"/>
  <c r="AB31" i="10"/>
  <c r="AB30" i="10"/>
  <c r="AB29" i="10"/>
  <c r="AB28" i="10"/>
  <c r="AB27" i="10"/>
  <c r="AB26" i="10"/>
  <c r="AB25" i="10"/>
  <c r="AB24" i="10"/>
  <c r="AB23" i="10"/>
  <c r="AB14" i="10"/>
  <c r="AB13" i="10"/>
  <c r="AB12" i="10"/>
  <c r="AB11" i="10"/>
  <c r="AB10" i="10"/>
  <c r="AB9" i="10"/>
  <c r="AB8" i="10"/>
  <c r="AB7" i="10"/>
  <c r="AB6" i="10"/>
  <c r="AB5" i="10"/>
  <c r="AB4" i="10"/>
  <c r="AB3" i="10"/>
  <c r="P12" i="5"/>
  <c r="Y12" i="5" s="1"/>
  <c r="M12" i="5"/>
  <c r="J12" i="5"/>
  <c r="G12" i="5"/>
  <c r="X4" i="11"/>
  <c r="X3" i="11" s="1"/>
  <c r="W4" i="11"/>
  <c r="W3" i="11" s="1"/>
  <c r="V4" i="11"/>
  <c r="V3" i="11" s="1"/>
  <c r="U4" i="11"/>
  <c r="U3" i="11" s="1"/>
  <c r="T4" i="11"/>
  <c r="T3" i="11" s="1"/>
  <c r="S4" i="11"/>
  <c r="S3" i="11" s="1"/>
  <c r="R4" i="11"/>
  <c r="R3" i="11" s="1"/>
  <c r="Q4" i="11"/>
  <c r="Q3" i="11" s="1"/>
  <c r="P4" i="11"/>
  <c r="P3" i="11" s="1"/>
  <c r="O4" i="11"/>
  <c r="O3" i="11" s="1"/>
  <c r="N4" i="11"/>
  <c r="N3" i="11" s="1"/>
  <c r="M4" i="11"/>
  <c r="M3" i="11" s="1"/>
  <c r="L4" i="11"/>
  <c r="L3" i="11" s="1"/>
  <c r="K4" i="11"/>
  <c r="K3" i="11" s="1"/>
  <c r="K6" i="11"/>
  <c r="K5" i="11"/>
  <c r="AE9" i="10"/>
  <c r="AE10" i="10"/>
  <c r="AE11" i="10"/>
  <c r="AE12" i="10"/>
  <c r="AE13" i="10"/>
  <c r="AE111" i="10"/>
  <c r="AE112" i="10"/>
  <c r="AE113" i="10"/>
  <c r="AE102" i="10"/>
  <c r="AE103" i="10"/>
  <c r="AE104" i="10"/>
  <c r="AE105" i="10"/>
  <c r="AE106" i="10"/>
  <c r="AE107" i="10"/>
  <c r="AE108" i="10"/>
  <c r="AE109" i="10"/>
  <c r="AE110" i="10"/>
  <c r="AE96" i="10"/>
  <c r="AE97" i="10"/>
  <c r="AE98" i="10"/>
  <c r="AE99" i="10"/>
  <c r="AE100" i="10"/>
  <c r="AE101" i="10"/>
  <c r="AE84" i="10"/>
  <c r="AE85" i="10"/>
  <c r="AE86" i="10"/>
  <c r="AE87" i="10"/>
  <c r="AE88" i="10"/>
  <c r="AE89" i="10"/>
  <c r="AE90" i="10"/>
  <c r="AE91" i="10"/>
  <c r="AE92" i="10"/>
  <c r="AE93" i="10"/>
  <c r="AE94" i="10"/>
  <c r="AE95" i="10"/>
  <c r="AE59" i="10"/>
  <c r="AE60" i="10"/>
  <c r="AE61" i="10"/>
  <c r="AE62" i="10"/>
  <c r="AE63" i="10"/>
  <c r="AE64" i="10"/>
  <c r="AE65" i="10"/>
  <c r="AE66" i="10"/>
  <c r="AE67" i="10"/>
  <c r="AE68" i="10"/>
  <c r="AE69" i="10"/>
  <c r="AE70" i="10"/>
  <c r="AE71" i="10"/>
  <c r="AE72" i="10"/>
  <c r="AE73" i="10"/>
  <c r="AE74" i="10"/>
  <c r="AE75" i="10"/>
  <c r="AE76" i="10"/>
  <c r="AE77" i="10"/>
  <c r="AE78" i="10"/>
  <c r="AE79" i="10"/>
  <c r="AE80" i="10"/>
  <c r="AE81" i="10"/>
  <c r="AE82" i="10"/>
  <c r="AE83" i="10"/>
  <c r="AE49" i="10"/>
  <c r="AE50" i="10"/>
  <c r="AE51" i="10"/>
  <c r="AE52" i="10"/>
  <c r="AE53" i="10"/>
  <c r="AE54" i="10"/>
  <c r="AE55" i="10"/>
  <c r="AE56" i="10"/>
  <c r="AE57" i="10"/>
  <c r="AE58" i="10"/>
  <c r="AE34" i="10"/>
  <c r="AE35" i="10"/>
  <c r="AE36" i="10"/>
  <c r="AE37" i="10"/>
  <c r="AE38" i="10"/>
  <c r="AE39" i="10"/>
  <c r="AE40" i="10"/>
  <c r="AE41" i="10"/>
  <c r="AE42" i="10"/>
  <c r="AE43" i="10"/>
  <c r="AE44" i="10"/>
  <c r="AE45" i="10"/>
  <c r="AE46" i="10"/>
  <c r="AE47" i="10"/>
  <c r="AE48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H9" i="10"/>
  <c r="AH10" i="10"/>
  <c r="AH11" i="10"/>
  <c r="AH12" i="10"/>
  <c r="AH13" i="10"/>
  <c r="AK9" i="10"/>
  <c r="AK10" i="10"/>
  <c r="AK11" i="10"/>
  <c r="AK12" i="10"/>
  <c r="AK13" i="10"/>
  <c r="AN9" i="10"/>
  <c r="AN10" i="10"/>
  <c r="AN11" i="10"/>
  <c r="AN12" i="10"/>
  <c r="AN13" i="10"/>
  <c r="AQ9" i="10"/>
  <c r="AQ10" i="10"/>
  <c r="AQ11" i="10"/>
  <c r="AQ12" i="10"/>
  <c r="AQ13" i="10"/>
  <c r="AT9" i="10"/>
  <c r="AT10" i="10"/>
  <c r="AT11" i="10"/>
  <c r="AT12" i="10"/>
  <c r="AT13" i="10"/>
  <c r="AW9" i="10"/>
  <c r="AW10" i="10"/>
  <c r="AW11" i="10"/>
  <c r="AW12" i="10"/>
  <c r="AW13" i="10"/>
  <c r="AZ9" i="10"/>
  <c r="AZ10" i="10"/>
  <c r="AZ11" i="10"/>
  <c r="AZ12" i="10"/>
  <c r="AZ13" i="10"/>
  <c r="BC9" i="10"/>
  <c r="BC10" i="10"/>
  <c r="BC11" i="10"/>
  <c r="BC12" i="10"/>
  <c r="BC13" i="10"/>
  <c r="BF9" i="10"/>
  <c r="BF10" i="10"/>
  <c r="BF11" i="10"/>
  <c r="BF12" i="10"/>
  <c r="BF13" i="10"/>
  <c r="BI9" i="10"/>
  <c r="BI10" i="10"/>
  <c r="BI11" i="10"/>
  <c r="BI12" i="10"/>
  <c r="BI13" i="10"/>
  <c r="BL9" i="10"/>
  <c r="BL10" i="10"/>
  <c r="BL11" i="10"/>
  <c r="BL12" i="10"/>
  <c r="BL13" i="10"/>
  <c r="BO9" i="10"/>
  <c r="BO10" i="10"/>
  <c r="BO11" i="10"/>
  <c r="BO12" i="10"/>
  <c r="BO13" i="10"/>
  <c r="BR9" i="10"/>
  <c r="BR10" i="10"/>
  <c r="BR11" i="10"/>
  <c r="BR12" i="10"/>
  <c r="BR13" i="10"/>
  <c r="AH14" i="10"/>
  <c r="AH15" i="10"/>
  <c r="AH16" i="10"/>
  <c r="AH17" i="10"/>
  <c r="AH18" i="10"/>
  <c r="AH19" i="10"/>
  <c r="AH20" i="10"/>
  <c r="AH21" i="10"/>
  <c r="AH22" i="10"/>
  <c r="AH23" i="10"/>
  <c r="AH24" i="10"/>
  <c r="AH25" i="10"/>
  <c r="AH26" i="10"/>
  <c r="AH27" i="10"/>
  <c r="AH28" i="10"/>
  <c r="AH29" i="10"/>
  <c r="AH30" i="10"/>
  <c r="AH31" i="10"/>
  <c r="AH32" i="10"/>
  <c r="AH33" i="10"/>
  <c r="AK14" i="10"/>
  <c r="AK15" i="10"/>
  <c r="AK16" i="10"/>
  <c r="AK17" i="10"/>
  <c r="AK18" i="10"/>
  <c r="AK19" i="10"/>
  <c r="AK20" i="10"/>
  <c r="AK21" i="10"/>
  <c r="AK22" i="10"/>
  <c r="AK23" i="10"/>
  <c r="AK24" i="10"/>
  <c r="AK25" i="10"/>
  <c r="AK26" i="10"/>
  <c r="AK27" i="10"/>
  <c r="AK28" i="10"/>
  <c r="AK29" i="10"/>
  <c r="AK30" i="10"/>
  <c r="AK31" i="10"/>
  <c r="AK32" i="10"/>
  <c r="AK33" i="10"/>
  <c r="AN14" i="10"/>
  <c r="AN15" i="10"/>
  <c r="AN16" i="10"/>
  <c r="AN17" i="10"/>
  <c r="AN18" i="10"/>
  <c r="AN19" i="10"/>
  <c r="AN20" i="10"/>
  <c r="AN21" i="10"/>
  <c r="AN22" i="10"/>
  <c r="AN23" i="10"/>
  <c r="AN24" i="10"/>
  <c r="AN25" i="10"/>
  <c r="AN26" i="10"/>
  <c r="AN27" i="10"/>
  <c r="AN28" i="10"/>
  <c r="AN29" i="10"/>
  <c r="AN30" i="10"/>
  <c r="AN31" i="10"/>
  <c r="AN32" i="10"/>
  <c r="AN33" i="10"/>
  <c r="AQ14" i="10"/>
  <c r="AQ15" i="10"/>
  <c r="AQ16" i="10"/>
  <c r="AQ17" i="10"/>
  <c r="AQ18" i="10"/>
  <c r="AQ19" i="10"/>
  <c r="AQ20" i="10"/>
  <c r="AQ21" i="10"/>
  <c r="AQ22" i="10"/>
  <c r="AQ23" i="10"/>
  <c r="AQ24" i="10"/>
  <c r="AQ25" i="10"/>
  <c r="AQ26" i="10"/>
  <c r="AQ27" i="10"/>
  <c r="AQ28" i="10"/>
  <c r="AQ29" i="10"/>
  <c r="AQ30" i="10"/>
  <c r="AQ31" i="10"/>
  <c r="AQ32" i="10"/>
  <c r="AQ33" i="10"/>
  <c r="AT14" i="10"/>
  <c r="AT15" i="10"/>
  <c r="AT16" i="10"/>
  <c r="AT17" i="10"/>
  <c r="AT18" i="10"/>
  <c r="AT19" i="10"/>
  <c r="AT20" i="10"/>
  <c r="AT21" i="10"/>
  <c r="AT22" i="10"/>
  <c r="AT23" i="10"/>
  <c r="AT24" i="10"/>
  <c r="AT25" i="10"/>
  <c r="AT26" i="10"/>
  <c r="AT27" i="10"/>
  <c r="AT28" i="10"/>
  <c r="AT29" i="10"/>
  <c r="AT30" i="10"/>
  <c r="AT31" i="10"/>
  <c r="AT32" i="10"/>
  <c r="AT33" i="10"/>
  <c r="AW14" i="10"/>
  <c r="AW15" i="10"/>
  <c r="AW16" i="10"/>
  <c r="AW17" i="10"/>
  <c r="AW18" i="10"/>
  <c r="AW19" i="10"/>
  <c r="AW20" i="10"/>
  <c r="AW21" i="10"/>
  <c r="AW22" i="10"/>
  <c r="AW23" i="10"/>
  <c r="AW24" i="10"/>
  <c r="AW25" i="10"/>
  <c r="AW26" i="10"/>
  <c r="AW27" i="10"/>
  <c r="AW28" i="10"/>
  <c r="AW29" i="10"/>
  <c r="AW30" i="10"/>
  <c r="AW31" i="10"/>
  <c r="AW32" i="10"/>
  <c r="AW33" i="10"/>
  <c r="AZ14" i="10"/>
  <c r="AZ15" i="10"/>
  <c r="AZ16" i="10"/>
  <c r="AZ17" i="10"/>
  <c r="AZ18" i="10"/>
  <c r="AZ19" i="10"/>
  <c r="AZ20" i="10"/>
  <c r="AZ21" i="10"/>
  <c r="AZ22" i="10"/>
  <c r="AZ23" i="10"/>
  <c r="AZ24" i="10"/>
  <c r="AZ25" i="10"/>
  <c r="AZ26" i="10"/>
  <c r="AZ27" i="10"/>
  <c r="AZ28" i="10"/>
  <c r="AZ29" i="10"/>
  <c r="AZ30" i="10"/>
  <c r="AZ31" i="10"/>
  <c r="AZ32" i="10"/>
  <c r="AZ3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BC26" i="10"/>
  <c r="BC27" i="10"/>
  <c r="BC28" i="10"/>
  <c r="BC29" i="10"/>
  <c r="BC30" i="10"/>
  <c r="BC31" i="10"/>
  <c r="BC32" i="10"/>
  <c r="BC33" i="10"/>
  <c r="BF14" i="10"/>
  <c r="BF15" i="10"/>
  <c r="BF16" i="10"/>
  <c r="BF17" i="10"/>
  <c r="BF18" i="10"/>
  <c r="BF19" i="10"/>
  <c r="BF20" i="10"/>
  <c r="BF21" i="10"/>
  <c r="BF22" i="10"/>
  <c r="BF23" i="10"/>
  <c r="BF24" i="10"/>
  <c r="BF25" i="10"/>
  <c r="BF26" i="10"/>
  <c r="BF27" i="10"/>
  <c r="BF28" i="10"/>
  <c r="BF29" i="10"/>
  <c r="BF30" i="10"/>
  <c r="BF31" i="10"/>
  <c r="BF32" i="10"/>
  <c r="BF33" i="10"/>
  <c r="BI14" i="10"/>
  <c r="BI15" i="10"/>
  <c r="BI16" i="10"/>
  <c r="BI17" i="10"/>
  <c r="BI18" i="10"/>
  <c r="BI19" i="10"/>
  <c r="BI20" i="10"/>
  <c r="BI21" i="10"/>
  <c r="BI22" i="10"/>
  <c r="BI23" i="10"/>
  <c r="BI24" i="10"/>
  <c r="BI25" i="10"/>
  <c r="BI26" i="10"/>
  <c r="BI27" i="10"/>
  <c r="BI28" i="10"/>
  <c r="BI29" i="10"/>
  <c r="BI30" i="10"/>
  <c r="BI31" i="10"/>
  <c r="BI32" i="10"/>
  <c r="BI33" i="10"/>
  <c r="BL14" i="10"/>
  <c r="BL15" i="10"/>
  <c r="BL16" i="10"/>
  <c r="BL17" i="10"/>
  <c r="BL18" i="10"/>
  <c r="BL19" i="10"/>
  <c r="BL20" i="10"/>
  <c r="BL21" i="10"/>
  <c r="BL22" i="10"/>
  <c r="BL23" i="10"/>
  <c r="BL24" i="10"/>
  <c r="BL25" i="10"/>
  <c r="BL26" i="10"/>
  <c r="BL27" i="10"/>
  <c r="BL28" i="10"/>
  <c r="BL29" i="10"/>
  <c r="BL30" i="10"/>
  <c r="BL31" i="10"/>
  <c r="BL32" i="10"/>
  <c r="BL33" i="10"/>
  <c r="BO14" i="10"/>
  <c r="BO15" i="10"/>
  <c r="BO16" i="10"/>
  <c r="BO17" i="10"/>
  <c r="BO18" i="10"/>
  <c r="BO19" i="10"/>
  <c r="BO20" i="10"/>
  <c r="BO21" i="10"/>
  <c r="BO22" i="10"/>
  <c r="BO23" i="10"/>
  <c r="BO24" i="10"/>
  <c r="BO25" i="10"/>
  <c r="BO26" i="10"/>
  <c r="BO27" i="10"/>
  <c r="BO28" i="10"/>
  <c r="BO29" i="10"/>
  <c r="BO30" i="10"/>
  <c r="BO31" i="10"/>
  <c r="BO32" i="10"/>
  <c r="BO33" i="10"/>
  <c r="BR14" i="10"/>
  <c r="BR15" i="10"/>
  <c r="BR16" i="10"/>
  <c r="BR17" i="10"/>
  <c r="BR18" i="10"/>
  <c r="BR19" i="10"/>
  <c r="BR20" i="10"/>
  <c r="BR21" i="10"/>
  <c r="BR22" i="10"/>
  <c r="BR23" i="10"/>
  <c r="BR24" i="10"/>
  <c r="BR25" i="10"/>
  <c r="BR26" i="10"/>
  <c r="BR27" i="10"/>
  <c r="BR28" i="10"/>
  <c r="BR29" i="10"/>
  <c r="BR30" i="10"/>
  <c r="BR31" i="10"/>
  <c r="BR32" i="10"/>
  <c r="BR33" i="10"/>
  <c r="AH34" i="10"/>
  <c r="AH35" i="10"/>
  <c r="AH36" i="10"/>
  <c r="AH37" i="10"/>
  <c r="AH38" i="10"/>
  <c r="AH39" i="10"/>
  <c r="AH40" i="10"/>
  <c r="AH41" i="10"/>
  <c r="AH42" i="10"/>
  <c r="AH43" i="10"/>
  <c r="AH44" i="10"/>
  <c r="AH45" i="10"/>
  <c r="AH46" i="10"/>
  <c r="AH47" i="10"/>
  <c r="AH48" i="10"/>
  <c r="AK34" i="10"/>
  <c r="AK35" i="10"/>
  <c r="AK36" i="10"/>
  <c r="AK37" i="10"/>
  <c r="AK38" i="10"/>
  <c r="AK39" i="10"/>
  <c r="AK40" i="10"/>
  <c r="AK41" i="10"/>
  <c r="AK42" i="10"/>
  <c r="AK43" i="10"/>
  <c r="AK44" i="10"/>
  <c r="AK45" i="10"/>
  <c r="AK46" i="10"/>
  <c r="AK47" i="10"/>
  <c r="AK48" i="10"/>
  <c r="AN34" i="10"/>
  <c r="AN35" i="10"/>
  <c r="AN36" i="10"/>
  <c r="AN37" i="10"/>
  <c r="AN38" i="10"/>
  <c r="AN39" i="10"/>
  <c r="AN40" i="10"/>
  <c r="AN41" i="10"/>
  <c r="AN42" i="10"/>
  <c r="AN43" i="10"/>
  <c r="AN44" i="10"/>
  <c r="AN45" i="10"/>
  <c r="AN46" i="10"/>
  <c r="AN47" i="10"/>
  <c r="AN48" i="10"/>
  <c r="AQ34" i="10"/>
  <c r="AQ35" i="10"/>
  <c r="AQ36" i="10"/>
  <c r="AQ37" i="10"/>
  <c r="AQ38" i="10"/>
  <c r="AQ39" i="10"/>
  <c r="AQ40" i="10"/>
  <c r="AQ41" i="10"/>
  <c r="AQ42" i="10"/>
  <c r="AQ43" i="10"/>
  <c r="AQ44" i="10"/>
  <c r="AQ45" i="10"/>
  <c r="AQ46" i="10"/>
  <c r="AQ47" i="10"/>
  <c r="AQ48" i="10"/>
  <c r="AT34" i="10"/>
  <c r="AT35" i="10"/>
  <c r="AT36" i="10"/>
  <c r="AT37" i="10"/>
  <c r="AT38" i="10"/>
  <c r="AT39" i="10"/>
  <c r="AT40" i="10"/>
  <c r="AT41" i="10"/>
  <c r="AT42" i="10"/>
  <c r="AT43" i="10"/>
  <c r="AT44" i="10"/>
  <c r="AT45" i="10"/>
  <c r="AT46" i="10"/>
  <c r="AT47" i="10"/>
  <c r="AT48" i="10"/>
  <c r="AW34" i="10"/>
  <c r="AW35" i="10"/>
  <c r="AW36" i="10"/>
  <c r="AW37" i="10"/>
  <c r="AW38" i="10"/>
  <c r="AW39" i="10"/>
  <c r="AW40" i="10"/>
  <c r="AW41" i="10"/>
  <c r="AW42" i="10"/>
  <c r="AW43" i="10"/>
  <c r="AW44" i="10"/>
  <c r="AW45" i="10"/>
  <c r="AW46" i="10"/>
  <c r="AW47" i="10"/>
  <c r="AW48" i="10"/>
  <c r="AZ34" i="10"/>
  <c r="AZ35" i="10"/>
  <c r="AZ36" i="10"/>
  <c r="AZ37" i="10"/>
  <c r="AZ38" i="10"/>
  <c r="AZ39" i="10"/>
  <c r="AZ40" i="10"/>
  <c r="AZ41" i="10"/>
  <c r="AZ42" i="10"/>
  <c r="AZ43" i="10"/>
  <c r="AZ44" i="10"/>
  <c r="AZ45" i="10"/>
  <c r="AZ46" i="10"/>
  <c r="AZ47" i="10"/>
  <c r="AZ48" i="10"/>
  <c r="BC34" i="10"/>
  <c r="BC35" i="10"/>
  <c r="BC36" i="10"/>
  <c r="BC37" i="10"/>
  <c r="BC38" i="10"/>
  <c r="BC39" i="10"/>
  <c r="BC40" i="10"/>
  <c r="BC41" i="10"/>
  <c r="BC42" i="10"/>
  <c r="BC43" i="10"/>
  <c r="BC44" i="10"/>
  <c r="BC45" i="10"/>
  <c r="BC46" i="10"/>
  <c r="BC47" i="10"/>
  <c r="BC48" i="10"/>
  <c r="BF34" i="10"/>
  <c r="BF35" i="10"/>
  <c r="BF36" i="10"/>
  <c r="BF37" i="10"/>
  <c r="BF38" i="10"/>
  <c r="BF39" i="10"/>
  <c r="BF40" i="10"/>
  <c r="BF41" i="10"/>
  <c r="BF42" i="10"/>
  <c r="BF43" i="10"/>
  <c r="BF44" i="10"/>
  <c r="BF45" i="10"/>
  <c r="BF46" i="10"/>
  <c r="BF47" i="10"/>
  <c r="BF48" i="10"/>
  <c r="BI34" i="10"/>
  <c r="BI35" i="10"/>
  <c r="BI36" i="10"/>
  <c r="BI37" i="10"/>
  <c r="BI38" i="10"/>
  <c r="BI39" i="10"/>
  <c r="BI40" i="10"/>
  <c r="BI41" i="10"/>
  <c r="BI42" i="10"/>
  <c r="BI43" i="10"/>
  <c r="BI44" i="10"/>
  <c r="BI45" i="10"/>
  <c r="BI46" i="10"/>
  <c r="BI47" i="10"/>
  <c r="BI48" i="10"/>
  <c r="BL34" i="10"/>
  <c r="BL35" i="10"/>
  <c r="BL36" i="10"/>
  <c r="BL37" i="10"/>
  <c r="BL38" i="10"/>
  <c r="BL39" i="10"/>
  <c r="BL40" i="10"/>
  <c r="BL41" i="10"/>
  <c r="BL42" i="10"/>
  <c r="BL43" i="10"/>
  <c r="BL44" i="10"/>
  <c r="BL45" i="10"/>
  <c r="BL46" i="10"/>
  <c r="BL47" i="10"/>
  <c r="BL48" i="10"/>
  <c r="BO34" i="10"/>
  <c r="BO35" i="10"/>
  <c r="BO36" i="10"/>
  <c r="BO37" i="10"/>
  <c r="BO38" i="10"/>
  <c r="BO39" i="10"/>
  <c r="BO40" i="10"/>
  <c r="BO41" i="10"/>
  <c r="BO42" i="10"/>
  <c r="BO43" i="10"/>
  <c r="BO44" i="10"/>
  <c r="BO45" i="10"/>
  <c r="BO46" i="10"/>
  <c r="BO47" i="10"/>
  <c r="BO48" i="10"/>
  <c r="BR34" i="10"/>
  <c r="BR35" i="10"/>
  <c r="BR36" i="10"/>
  <c r="BR37" i="10"/>
  <c r="BR38" i="10"/>
  <c r="BR39" i="10"/>
  <c r="BR40" i="10"/>
  <c r="BR41" i="10"/>
  <c r="BR42" i="10"/>
  <c r="BR43" i="10"/>
  <c r="BR44" i="10"/>
  <c r="BR45" i="10"/>
  <c r="BR46" i="10"/>
  <c r="BR47" i="10"/>
  <c r="BR48" i="10"/>
  <c r="AH49" i="10"/>
  <c r="AH50" i="10"/>
  <c r="AH51" i="10"/>
  <c r="AH52" i="10"/>
  <c r="AH53" i="10"/>
  <c r="AH54" i="10"/>
  <c r="AH55" i="10"/>
  <c r="AH56" i="10"/>
  <c r="AH57" i="10"/>
  <c r="AH58" i="10"/>
  <c r="AK49" i="10"/>
  <c r="AK50" i="10"/>
  <c r="AK51" i="10"/>
  <c r="AK52" i="10"/>
  <c r="AK53" i="10"/>
  <c r="AK54" i="10"/>
  <c r="AK55" i="10"/>
  <c r="AK56" i="10"/>
  <c r="AK57" i="10"/>
  <c r="AK58" i="10"/>
  <c r="AN49" i="10"/>
  <c r="AN50" i="10"/>
  <c r="AN51" i="10"/>
  <c r="AN52" i="10"/>
  <c r="AN53" i="10"/>
  <c r="AN54" i="10"/>
  <c r="AN55" i="10"/>
  <c r="AN56" i="10"/>
  <c r="AN57" i="10"/>
  <c r="AN58" i="10"/>
  <c r="AQ49" i="10"/>
  <c r="AQ50" i="10"/>
  <c r="AQ51" i="10"/>
  <c r="AQ52" i="10"/>
  <c r="AQ53" i="10"/>
  <c r="AQ54" i="10"/>
  <c r="AQ55" i="10"/>
  <c r="AQ56" i="10"/>
  <c r="AQ57" i="10"/>
  <c r="AQ58" i="10"/>
  <c r="AT49" i="10"/>
  <c r="AT50" i="10"/>
  <c r="AT51" i="10"/>
  <c r="AT52" i="10"/>
  <c r="AT53" i="10"/>
  <c r="AT54" i="10"/>
  <c r="AT55" i="10"/>
  <c r="AT56" i="10"/>
  <c r="AT57" i="10"/>
  <c r="AT58" i="10"/>
  <c r="AW49" i="10"/>
  <c r="AW50" i="10"/>
  <c r="AW51" i="10"/>
  <c r="AW52" i="10"/>
  <c r="AW53" i="10"/>
  <c r="AW54" i="10"/>
  <c r="AW55" i="10"/>
  <c r="AW56" i="10"/>
  <c r="AW57" i="10"/>
  <c r="AW58" i="10"/>
  <c r="AZ49" i="10"/>
  <c r="AZ50" i="10"/>
  <c r="AZ51" i="10"/>
  <c r="AZ52" i="10"/>
  <c r="AZ53" i="10"/>
  <c r="AZ54" i="10"/>
  <c r="AZ55" i="10"/>
  <c r="AZ56" i="10"/>
  <c r="AZ57" i="10"/>
  <c r="AZ58" i="10"/>
  <c r="BC49" i="10"/>
  <c r="BC50" i="10"/>
  <c r="BC51" i="10"/>
  <c r="BC52" i="10"/>
  <c r="BC53" i="10"/>
  <c r="BC54" i="10"/>
  <c r="BC55" i="10"/>
  <c r="BC56" i="10"/>
  <c r="BC57" i="10"/>
  <c r="BC58" i="10"/>
  <c r="BF49" i="10"/>
  <c r="BF50" i="10"/>
  <c r="BF51" i="10"/>
  <c r="BF52" i="10"/>
  <c r="BF53" i="10"/>
  <c r="BF54" i="10"/>
  <c r="BF55" i="10"/>
  <c r="BF56" i="10"/>
  <c r="BF57" i="10"/>
  <c r="BF58" i="10"/>
  <c r="BI49" i="10"/>
  <c r="BI50" i="10"/>
  <c r="BI51" i="10"/>
  <c r="BI52" i="10"/>
  <c r="BI53" i="10"/>
  <c r="BI54" i="10"/>
  <c r="BI55" i="10"/>
  <c r="BI56" i="10"/>
  <c r="BI57" i="10"/>
  <c r="BI58" i="10"/>
  <c r="BL49" i="10"/>
  <c r="BL50" i="10"/>
  <c r="BL51" i="10"/>
  <c r="BL52" i="10"/>
  <c r="BL53" i="10"/>
  <c r="BL54" i="10"/>
  <c r="BL55" i="10"/>
  <c r="BL56" i="10"/>
  <c r="BL57" i="10"/>
  <c r="BL58" i="10"/>
  <c r="BO49" i="10"/>
  <c r="BO50" i="10"/>
  <c r="BO51" i="10"/>
  <c r="BO52" i="10"/>
  <c r="BO53" i="10"/>
  <c r="BO54" i="10"/>
  <c r="BO55" i="10"/>
  <c r="BO56" i="10"/>
  <c r="BO57" i="10"/>
  <c r="BO58" i="10"/>
  <c r="BR49" i="10"/>
  <c r="BR50" i="10"/>
  <c r="BR51" i="10"/>
  <c r="BR52" i="10"/>
  <c r="BR53" i="10"/>
  <c r="BR54" i="10"/>
  <c r="BR55" i="10"/>
  <c r="BR56" i="10"/>
  <c r="BR57" i="10"/>
  <c r="BR58" i="10"/>
  <c r="AH59" i="10"/>
  <c r="AH60" i="10"/>
  <c r="AH61" i="10"/>
  <c r="AH62" i="10"/>
  <c r="AH63" i="10"/>
  <c r="AH64" i="10"/>
  <c r="AH65" i="10"/>
  <c r="AH66" i="10"/>
  <c r="AH67" i="10"/>
  <c r="AH68" i="10"/>
  <c r="AH69" i="10"/>
  <c r="AH70" i="10"/>
  <c r="AH71" i="10"/>
  <c r="AH72" i="10"/>
  <c r="AH73" i="10"/>
  <c r="AH74" i="10"/>
  <c r="AH75" i="10"/>
  <c r="AH76" i="10"/>
  <c r="AH77" i="10"/>
  <c r="AH78" i="10"/>
  <c r="AH79" i="10"/>
  <c r="AH80" i="10"/>
  <c r="AH81" i="10"/>
  <c r="AH82" i="10"/>
  <c r="AH83" i="10"/>
  <c r="AK59" i="10"/>
  <c r="AK60" i="10"/>
  <c r="AK61" i="10"/>
  <c r="AK62" i="10"/>
  <c r="AK63" i="10"/>
  <c r="AK64" i="10"/>
  <c r="AK65" i="10"/>
  <c r="AK66" i="10"/>
  <c r="AK67" i="10"/>
  <c r="AK68" i="10"/>
  <c r="AK69" i="10"/>
  <c r="AK70" i="10"/>
  <c r="AK71" i="10"/>
  <c r="AK72" i="10"/>
  <c r="AK73" i="10"/>
  <c r="AK74" i="10"/>
  <c r="AK75" i="10"/>
  <c r="AK76" i="10"/>
  <c r="AK77" i="10"/>
  <c r="AK78" i="10"/>
  <c r="AK79" i="10"/>
  <c r="AK80" i="10"/>
  <c r="AK81" i="10"/>
  <c r="AK82" i="10"/>
  <c r="AK83" i="10"/>
  <c r="AN59" i="10"/>
  <c r="AN60" i="10"/>
  <c r="AN61" i="10"/>
  <c r="AN62" i="10"/>
  <c r="AN63" i="10"/>
  <c r="AN64" i="10"/>
  <c r="AN65" i="10"/>
  <c r="AN66" i="10"/>
  <c r="AN67" i="10"/>
  <c r="AN68" i="10"/>
  <c r="AN69" i="10"/>
  <c r="AN70" i="10"/>
  <c r="AN71" i="10"/>
  <c r="AN72" i="10"/>
  <c r="AN73" i="10"/>
  <c r="AN74" i="10"/>
  <c r="AN75" i="10"/>
  <c r="AN76" i="10"/>
  <c r="AN77" i="10"/>
  <c r="AN78" i="10"/>
  <c r="AN79" i="10"/>
  <c r="AN80" i="10"/>
  <c r="AN81" i="10"/>
  <c r="AN82" i="10"/>
  <c r="AN83" i="10"/>
  <c r="AQ59" i="10"/>
  <c r="AQ60" i="10"/>
  <c r="AQ61" i="10"/>
  <c r="AQ62" i="10"/>
  <c r="AQ63" i="10"/>
  <c r="AQ64" i="10"/>
  <c r="AQ65" i="10"/>
  <c r="AQ66" i="10"/>
  <c r="AQ67" i="10"/>
  <c r="AQ68" i="10"/>
  <c r="AQ69" i="10"/>
  <c r="AQ70" i="10"/>
  <c r="AQ71" i="10"/>
  <c r="AQ72" i="10"/>
  <c r="AQ73" i="10"/>
  <c r="AQ74" i="10"/>
  <c r="AQ75" i="10"/>
  <c r="AQ76" i="10"/>
  <c r="AQ77" i="10"/>
  <c r="AQ78" i="10"/>
  <c r="AQ79" i="10"/>
  <c r="AQ80" i="10"/>
  <c r="AQ81" i="10"/>
  <c r="AQ82" i="10"/>
  <c r="AQ83" i="10"/>
  <c r="AT59" i="10"/>
  <c r="AT60" i="10"/>
  <c r="AT61" i="10"/>
  <c r="AT62" i="10"/>
  <c r="AT63" i="10"/>
  <c r="AT64" i="10"/>
  <c r="AT65" i="10"/>
  <c r="AT66" i="10"/>
  <c r="AT67" i="10"/>
  <c r="AT68" i="10"/>
  <c r="AT69" i="10"/>
  <c r="AT70" i="10"/>
  <c r="AT71" i="10"/>
  <c r="AT72" i="10"/>
  <c r="AT73" i="10"/>
  <c r="AT74" i="10"/>
  <c r="AT75" i="10"/>
  <c r="AT76" i="10"/>
  <c r="AT77" i="10"/>
  <c r="AT78" i="10"/>
  <c r="AT79" i="10"/>
  <c r="AT80" i="10"/>
  <c r="AT81" i="10"/>
  <c r="AT82" i="10"/>
  <c r="AT83" i="10"/>
  <c r="AW59" i="10"/>
  <c r="AW60" i="10"/>
  <c r="AW61" i="10"/>
  <c r="AW62" i="10"/>
  <c r="AW63" i="10"/>
  <c r="AW64" i="10"/>
  <c r="AW65" i="10"/>
  <c r="AW66" i="10"/>
  <c r="AW67" i="10"/>
  <c r="AW68" i="10"/>
  <c r="AW69" i="10"/>
  <c r="AW70" i="10"/>
  <c r="AW71" i="10"/>
  <c r="AW72" i="10"/>
  <c r="AW73" i="10"/>
  <c r="AW74" i="10"/>
  <c r="AW75" i="10"/>
  <c r="AW76" i="10"/>
  <c r="AW77" i="10"/>
  <c r="AW78" i="10"/>
  <c r="AW79" i="10"/>
  <c r="AW80" i="10"/>
  <c r="AW81" i="10"/>
  <c r="AW82" i="10"/>
  <c r="AW83" i="10"/>
  <c r="AZ59" i="10"/>
  <c r="AZ60" i="10"/>
  <c r="AZ61" i="10"/>
  <c r="AZ62" i="10"/>
  <c r="AZ63" i="10"/>
  <c r="AZ64" i="10"/>
  <c r="AZ65" i="10"/>
  <c r="AZ66" i="10"/>
  <c r="AZ67" i="10"/>
  <c r="AZ68" i="10"/>
  <c r="AZ69" i="10"/>
  <c r="AZ70" i="10"/>
  <c r="AZ71" i="10"/>
  <c r="AZ72" i="10"/>
  <c r="AZ73" i="10"/>
  <c r="AZ74" i="10"/>
  <c r="AZ75" i="10"/>
  <c r="AZ76" i="10"/>
  <c r="AZ77" i="10"/>
  <c r="AZ78" i="10"/>
  <c r="AZ79" i="10"/>
  <c r="AZ80" i="10"/>
  <c r="AZ81" i="10"/>
  <c r="AZ82" i="10"/>
  <c r="AZ83" i="10"/>
  <c r="BC59" i="10"/>
  <c r="BC60" i="10"/>
  <c r="BC61" i="10"/>
  <c r="BC62" i="10"/>
  <c r="BC63" i="10"/>
  <c r="BC64" i="10"/>
  <c r="BC65" i="10"/>
  <c r="BC66" i="10"/>
  <c r="BC67" i="10"/>
  <c r="BC68" i="10"/>
  <c r="BC69" i="10"/>
  <c r="BC70" i="10"/>
  <c r="BC71" i="10"/>
  <c r="BC72" i="10"/>
  <c r="BC73" i="10"/>
  <c r="BC74" i="10"/>
  <c r="BC75" i="10"/>
  <c r="BC76" i="10"/>
  <c r="BC77" i="10"/>
  <c r="BC78" i="10"/>
  <c r="BC79" i="10"/>
  <c r="BC80" i="10"/>
  <c r="BC81" i="10"/>
  <c r="BC82" i="10"/>
  <c r="BC83" i="10"/>
  <c r="BF59" i="10"/>
  <c r="BF60" i="10"/>
  <c r="BF61" i="10"/>
  <c r="BF62" i="10"/>
  <c r="BF63" i="10"/>
  <c r="BF64" i="10"/>
  <c r="BF65" i="10"/>
  <c r="BF66" i="10"/>
  <c r="BF67" i="10"/>
  <c r="BF68" i="10"/>
  <c r="BF69" i="10"/>
  <c r="BF70" i="10"/>
  <c r="BF71" i="10"/>
  <c r="BF72" i="10"/>
  <c r="BF73" i="10"/>
  <c r="BF74" i="10"/>
  <c r="BF75" i="10"/>
  <c r="BF76" i="10"/>
  <c r="BF77" i="10"/>
  <c r="BF78" i="10"/>
  <c r="BF79" i="10"/>
  <c r="BF80" i="10"/>
  <c r="BF81" i="10"/>
  <c r="BF82" i="10"/>
  <c r="BF83" i="10"/>
  <c r="BI59" i="10"/>
  <c r="BI60" i="10"/>
  <c r="BI61" i="10"/>
  <c r="BI62" i="10"/>
  <c r="BI63" i="10"/>
  <c r="BI64" i="10"/>
  <c r="BI65" i="10"/>
  <c r="BI66" i="10"/>
  <c r="BI67" i="10"/>
  <c r="BI68" i="10"/>
  <c r="BI69" i="10"/>
  <c r="BI70" i="10"/>
  <c r="BI71" i="10"/>
  <c r="BI72" i="10"/>
  <c r="BI73" i="10"/>
  <c r="BI74" i="10"/>
  <c r="BI75" i="10"/>
  <c r="BI76" i="10"/>
  <c r="BI77" i="10"/>
  <c r="BI78" i="10"/>
  <c r="BI79" i="10"/>
  <c r="BI80" i="10"/>
  <c r="BI81" i="10"/>
  <c r="BI82" i="10"/>
  <c r="BI83" i="10"/>
  <c r="BL59" i="10"/>
  <c r="BL60" i="10"/>
  <c r="BL61" i="10"/>
  <c r="BL62" i="10"/>
  <c r="BL63" i="10"/>
  <c r="BL64" i="10"/>
  <c r="BL65" i="10"/>
  <c r="BL66" i="10"/>
  <c r="BL67" i="10"/>
  <c r="BL68" i="10"/>
  <c r="BL69" i="10"/>
  <c r="BL70" i="10"/>
  <c r="BL71" i="10"/>
  <c r="BL72" i="10"/>
  <c r="BL73" i="10"/>
  <c r="BL74" i="10"/>
  <c r="BL75" i="10"/>
  <c r="BL76" i="10"/>
  <c r="BL77" i="10"/>
  <c r="BL78" i="10"/>
  <c r="BL79" i="10"/>
  <c r="BL80" i="10"/>
  <c r="BL81" i="10"/>
  <c r="BL82" i="10"/>
  <c r="BL83" i="10"/>
  <c r="BO59" i="10"/>
  <c r="BO60" i="10"/>
  <c r="BO61" i="10"/>
  <c r="BO62" i="10"/>
  <c r="BO63" i="10"/>
  <c r="BO64" i="10"/>
  <c r="BO65" i="10"/>
  <c r="BO66" i="10"/>
  <c r="BO67" i="10"/>
  <c r="BO68" i="10"/>
  <c r="BO69" i="10"/>
  <c r="BO70" i="10"/>
  <c r="BO71" i="10"/>
  <c r="BO72" i="10"/>
  <c r="BO73" i="10"/>
  <c r="BO74" i="10"/>
  <c r="BO75" i="10"/>
  <c r="BO76" i="10"/>
  <c r="BO77" i="10"/>
  <c r="BO78" i="10"/>
  <c r="BO79" i="10"/>
  <c r="BO80" i="10"/>
  <c r="BO81" i="10"/>
  <c r="BO82" i="10"/>
  <c r="BO83" i="10"/>
  <c r="BR59" i="10"/>
  <c r="BR60" i="10"/>
  <c r="BR61" i="10"/>
  <c r="BR62" i="10"/>
  <c r="BR63" i="10"/>
  <c r="BR64" i="10"/>
  <c r="BR65" i="10"/>
  <c r="BR66" i="10"/>
  <c r="BR67" i="10"/>
  <c r="BR68" i="10"/>
  <c r="BR69" i="10"/>
  <c r="BR70" i="10"/>
  <c r="BR71" i="10"/>
  <c r="BR72" i="10"/>
  <c r="BR73" i="10"/>
  <c r="BR74" i="10"/>
  <c r="BR75" i="10"/>
  <c r="BR76" i="10"/>
  <c r="BR77" i="10"/>
  <c r="BR78" i="10"/>
  <c r="BR79" i="10"/>
  <c r="BR80" i="10"/>
  <c r="BR81" i="10"/>
  <c r="BR82" i="10"/>
  <c r="BR83" i="10"/>
  <c r="AH84" i="10"/>
  <c r="AH85" i="10"/>
  <c r="AH86" i="10"/>
  <c r="AH87" i="10"/>
  <c r="AH88" i="10"/>
  <c r="AH89" i="10"/>
  <c r="AH90" i="10"/>
  <c r="AH91" i="10"/>
  <c r="AH92" i="10"/>
  <c r="AH93" i="10"/>
  <c r="AH94" i="10"/>
  <c r="AH95" i="10"/>
  <c r="AK84" i="10"/>
  <c r="AK85" i="10"/>
  <c r="AK86" i="10"/>
  <c r="AK87" i="10"/>
  <c r="AK88" i="10"/>
  <c r="AK89" i="10"/>
  <c r="AK90" i="10"/>
  <c r="AK91" i="10"/>
  <c r="AK92" i="10"/>
  <c r="AK93" i="10"/>
  <c r="AK94" i="10"/>
  <c r="AK95" i="10"/>
  <c r="AN84" i="10"/>
  <c r="AN85" i="10"/>
  <c r="AN86" i="10"/>
  <c r="AN87" i="10"/>
  <c r="AN88" i="10"/>
  <c r="AN89" i="10"/>
  <c r="AN90" i="10"/>
  <c r="AN91" i="10"/>
  <c r="AN92" i="10"/>
  <c r="AN93" i="10"/>
  <c r="AN94" i="10"/>
  <c r="AN95" i="10"/>
  <c r="AQ84" i="10"/>
  <c r="AQ85" i="10"/>
  <c r="AQ86" i="10"/>
  <c r="AQ87" i="10"/>
  <c r="AQ88" i="10"/>
  <c r="AQ89" i="10"/>
  <c r="AQ90" i="10"/>
  <c r="AQ91" i="10"/>
  <c r="AQ92" i="10"/>
  <c r="AQ93" i="10"/>
  <c r="AQ94" i="10"/>
  <c r="AQ95" i="10"/>
  <c r="AT84" i="10"/>
  <c r="AT85" i="10"/>
  <c r="AT86" i="10"/>
  <c r="AT87" i="10"/>
  <c r="AT88" i="10"/>
  <c r="AT89" i="10"/>
  <c r="AT90" i="10"/>
  <c r="AT91" i="10"/>
  <c r="AT92" i="10"/>
  <c r="AT93" i="10"/>
  <c r="AT94" i="10"/>
  <c r="AT95" i="10"/>
  <c r="AW84" i="10"/>
  <c r="AW85" i="10"/>
  <c r="AW86" i="10"/>
  <c r="AW87" i="10"/>
  <c r="AW88" i="10"/>
  <c r="AW89" i="10"/>
  <c r="AW90" i="10"/>
  <c r="AW91" i="10"/>
  <c r="AW92" i="10"/>
  <c r="AW93" i="10"/>
  <c r="AW94" i="10"/>
  <c r="AW95" i="10"/>
  <c r="AZ84" i="10"/>
  <c r="AZ85" i="10"/>
  <c r="AZ86" i="10"/>
  <c r="AZ87" i="10"/>
  <c r="AZ88" i="10"/>
  <c r="AZ89" i="10"/>
  <c r="AZ90" i="10"/>
  <c r="AZ91" i="10"/>
  <c r="AZ92" i="10"/>
  <c r="AZ93" i="10"/>
  <c r="AZ94" i="10"/>
  <c r="AZ95" i="10"/>
  <c r="BC84" i="10"/>
  <c r="BC85" i="10"/>
  <c r="BC86" i="10"/>
  <c r="BC87" i="10"/>
  <c r="BC88" i="10"/>
  <c r="BC89" i="10"/>
  <c r="BC90" i="10"/>
  <c r="BC91" i="10"/>
  <c r="BC92" i="10"/>
  <c r="BC93" i="10"/>
  <c r="BC94" i="10"/>
  <c r="BC95" i="10"/>
  <c r="BF84" i="10"/>
  <c r="BF85" i="10"/>
  <c r="BF86" i="10"/>
  <c r="BF87" i="10"/>
  <c r="BF88" i="10"/>
  <c r="BF89" i="10"/>
  <c r="BF90" i="10"/>
  <c r="BF91" i="10"/>
  <c r="BF92" i="10"/>
  <c r="BF93" i="10"/>
  <c r="BF94" i="10"/>
  <c r="BF95" i="10"/>
  <c r="BI84" i="10"/>
  <c r="BI85" i="10"/>
  <c r="BI86" i="10"/>
  <c r="BI87" i="10"/>
  <c r="BI88" i="10"/>
  <c r="BI89" i="10"/>
  <c r="BI90" i="10"/>
  <c r="BI91" i="10"/>
  <c r="BI92" i="10"/>
  <c r="BI93" i="10"/>
  <c r="BI94" i="10"/>
  <c r="BI95" i="10"/>
  <c r="BL84" i="10"/>
  <c r="BL85" i="10"/>
  <c r="BL86" i="10"/>
  <c r="BL87" i="10"/>
  <c r="BL88" i="10"/>
  <c r="BL89" i="10"/>
  <c r="BL90" i="10"/>
  <c r="BL91" i="10"/>
  <c r="BL92" i="10"/>
  <c r="BL93" i="10"/>
  <c r="BL94" i="10"/>
  <c r="BL95" i="10"/>
  <c r="BO84" i="10"/>
  <c r="BO85" i="10"/>
  <c r="BO86" i="10"/>
  <c r="BO87" i="10"/>
  <c r="BO88" i="10"/>
  <c r="BO89" i="10"/>
  <c r="BO90" i="10"/>
  <c r="BO91" i="10"/>
  <c r="BO92" i="10"/>
  <c r="BO93" i="10"/>
  <c r="BO94" i="10"/>
  <c r="BO95" i="10"/>
  <c r="BR84" i="10"/>
  <c r="BR85" i="10"/>
  <c r="BR86" i="10"/>
  <c r="BR87" i="10"/>
  <c r="BR88" i="10"/>
  <c r="BR89" i="10"/>
  <c r="BR90" i="10"/>
  <c r="BR91" i="10"/>
  <c r="BR92" i="10"/>
  <c r="BR93" i="10"/>
  <c r="BR94" i="10"/>
  <c r="BR95" i="10"/>
  <c r="AH96" i="10"/>
  <c r="AH97" i="10"/>
  <c r="AH98" i="10"/>
  <c r="AH99" i="10"/>
  <c r="AH100" i="10"/>
  <c r="AH101" i="10"/>
  <c r="AK96" i="10"/>
  <c r="AK97" i="10"/>
  <c r="AK98" i="10"/>
  <c r="AK99" i="10"/>
  <c r="AK100" i="10"/>
  <c r="AK101" i="10"/>
  <c r="AN96" i="10"/>
  <c r="AN97" i="10"/>
  <c r="AN98" i="10"/>
  <c r="AN99" i="10"/>
  <c r="AN100" i="10"/>
  <c r="AN101" i="10"/>
  <c r="AQ96" i="10"/>
  <c r="AQ97" i="10"/>
  <c r="AQ98" i="10"/>
  <c r="AQ99" i="10"/>
  <c r="AQ100" i="10"/>
  <c r="AQ101" i="10"/>
  <c r="AT96" i="10"/>
  <c r="AT97" i="10"/>
  <c r="AT98" i="10"/>
  <c r="AT99" i="10"/>
  <c r="AT100" i="10"/>
  <c r="AT101" i="10"/>
  <c r="AW96" i="10"/>
  <c r="AW97" i="10"/>
  <c r="AW98" i="10"/>
  <c r="AW99" i="10"/>
  <c r="AW100" i="10"/>
  <c r="AW101" i="10"/>
  <c r="AZ96" i="10"/>
  <c r="AZ97" i="10"/>
  <c r="AZ98" i="10"/>
  <c r="AZ99" i="10"/>
  <c r="AZ100" i="10"/>
  <c r="AZ101" i="10"/>
  <c r="BC96" i="10"/>
  <c r="BC97" i="10"/>
  <c r="BC98" i="10"/>
  <c r="BC99" i="10"/>
  <c r="BC100" i="10"/>
  <c r="BC101" i="10"/>
  <c r="BF96" i="10"/>
  <c r="BF97" i="10"/>
  <c r="BF98" i="10"/>
  <c r="BF99" i="10"/>
  <c r="BF100" i="10"/>
  <c r="BF101" i="10"/>
  <c r="BI96" i="10"/>
  <c r="BI97" i="10"/>
  <c r="BI98" i="10"/>
  <c r="BI99" i="10"/>
  <c r="BI100" i="10"/>
  <c r="BI101" i="10"/>
  <c r="BL96" i="10"/>
  <c r="BL97" i="10"/>
  <c r="BL98" i="10"/>
  <c r="BL99" i="10"/>
  <c r="BL100" i="10"/>
  <c r="BL101" i="10"/>
  <c r="BO96" i="10"/>
  <c r="BO97" i="10"/>
  <c r="BO98" i="10"/>
  <c r="BO99" i="10"/>
  <c r="BO100" i="10"/>
  <c r="BO101" i="10"/>
  <c r="BR96" i="10"/>
  <c r="BR97" i="10"/>
  <c r="BR98" i="10"/>
  <c r="BR99" i="10"/>
  <c r="BR100" i="10"/>
  <c r="BR101" i="10"/>
  <c r="AH102" i="10"/>
  <c r="AH103" i="10"/>
  <c r="AH104" i="10"/>
  <c r="AH105" i="10"/>
  <c r="AH106" i="10"/>
  <c r="AH107" i="10"/>
  <c r="AH108" i="10"/>
  <c r="AH109" i="10"/>
  <c r="AH110" i="10"/>
  <c r="AK102" i="10"/>
  <c r="AK103" i="10"/>
  <c r="AK104" i="10"/>
  <c r="AK105" i="10"/>
  <c r="AK106" i="10"/>
  <c r="AK107" i="10"/>
  <c r="AK108" i="10"/>
  <c r="AK109" i="10"/>
  <c r="AK110" i="10"/>
  <c r="AN102" i="10"/>
  <c r="AN103" i="10"/>
  <c r="AN104" i="10"/>
  <c r="AN105" i="10"/>
  <c r="AN106" i="10"/>
  <c r="AN107" i="10"/>
  <c r="AN108" i="10"/>
  <c r="AN109" i="10"/>
  <c r="AN110" i="10"/>
  <c r="AQ102" i="10"/>
  <c r="AQ103" i="10"/>
  <c r="AQ104" i="10"/>
  <c r="AQ105" i="10"/>
  <c r="AQ106" i="10"/>
  <c r="AQ107" i="10"/>
  <c r="AQ108" i="10"/>
  <c r="AQ109" i="10"/>
  <c r="AQ110" i="10"/>
  <c r="AT102" i="10"/>
  <c r="AT103" i="10"/>
  <c r="AT104" i="10"/>
  <c r="AT105" i="10"/>
  <c r="AT106" i="10"/>
  <c r="AT107" i="10"/>
  <c r="AT108" i="10"/>
  <c r="AT109" i="10"/>
  <c r="AT110" i="10"/>
  <c r="AW102" i="10"/>
  <c r="AW103" i="10"/>
  <c r="AW104" i="10"/>
  <c r="AW105" i="10"/>
  <c r="AW106" i="10"/>
  <c r="AW107" i="10"/>
  <c r="AW108" i="10"/>
  <c r="AW109" i="10"/>
  <c r="AW110" i="10"/>
  <c r="AZ102" i="10"/>
  <c r="AZ103" i="10"/>
  <c r="AZ104" i="10"/>
  <c r="AZ105" i="10"/>
  <c r="AZ106" i="10"/>
  <c r="AZ107" i="10"/>
  <c r="AZ108" i="10"/>
  <c r="AZ109" i="10"/>
  <c r="AZ110" i="10"/>
  <c r="BC102" i="10"/>
  <c r="BC103" i="10"/>
  <c r="BC104" i="10"/>
  <c r="BC105" i="10"/>
  <c r="BC106" i="10"/>
  <c r="BC107" i="10"/>
  <c r="BC108" i="10"/>
  <c r="BC109" i="10"/>
  <c r="BC110" i="10"/>
  <c r="BF102" i="10"/>
  <c r="BF103" i="10"/>
  <c r="BF104" i="10"/>
  <c r="BF105" i="10"/>
  <c r="BF106" i="10"/>
  <c r="BF107" i="10"/>
  <c r="BF108" i="10"/>
  <c r="BF109" i="10"/>
  <c r="BF110" i="10"/>
  <c r="BI102" i="10"/>
  <c r="BI103" i="10"/>
  <c r="BI104" i="10"/>
  <c r="BI105" i="10"/>
  <c r="BI106" i="10"/>
  <c r="BI107" i="10"/>
  <c r="BI108" i="10"/>
  <c r="BI109" i="10"/>
  <c r="BI110" i="10"/>
  <c r="BL102" i="10"/>
  <c r="BL103" i="10"/>
  <c r="BL104" i="10"/>
  <c r="BL105" i="10"/>
  <c r="BL106" i="10"/>
  <c r="BL107" i="10"/>
  <c r="BL108" i="10"/>
  <c r="BL109" i="10"/>
  <c r="BL110" i="10"/>
  <c r="BO102" i="10"/>
  <c r="BO103" i="10"/>
  <c r="BO104" i="10"/>
  <c r="BO105" i="10"/>
  <c r="BO106" i="10"/>
  <c r="BO107" i="10"/>
  <c r="BO108" i="10"/>
  <c r="BO109" i="10"/>
  <c r="BO110" i="10"/>
  <c r="BR102" i="10"/>
  <c r="BR103" i="10"/>
  <c r="BR104" i="10"/>
  <c r="BR105" i="10"/>
  <c r="BR106" i="10"/>
  <c r="BR107" i="10"/>
  <c r="BR108" i="10"/>
  <c r="BR109" i="10"/>
  <c r="BR110" i="10"/>
  <c r="AH111" i="10"/>
  <c r="AH112" i="10"/>
  <c r="AH113" i="10"/>
  <c r="AK111" i="10"/>
  <c r="AK112" i="10"/>
  <c r="AK113" i="10"/>
  <c r="AN111" i="10"/>
  <c r="AN112" i="10"/>
  <c r="AN113" i="10"/>
  <c r="AQ111" i="10"/>
  <c r="AQ112" i="10"/>
  <c r="AQ113" i="10"/>
  <c r="AT111" i="10"/>
  <c r="AT112" i="10"/>
  <c r="AT113" i="10"/>
  <c r="AW111" i="10"/>
  <c r="AW112" i="10"/>
  <c r="AW113" i="10"/>
  <c r="AZ111" i="10"/>
  <c r="AZ112" i="10"/>
  <c r="AZ113" i="10"/>
  <c r="BC111" i="10"/>
  <c r="BC112" i="10"/>
  <c r="BC113" i="10"/>
  <c r="BF111" i="10"/>
  <c r="BF112" i="10"/>
  <c r="BF113" i="10"/>
  <c r="BI111" i="10"/>
  <c r="BI112" i="10"/>
  <c r="BI113" i="10"/>
  <c r="BL111" i="10"/>
  <c r="BL112" i="10"/>
  <c r="BL113" i="10"/>
  <c r="BO111" i="10"/>
  <c r="BO112" i="10"/>
  <c r="BO113" i="10"/>
  <c r="BR111" i="10"/>
  <c r="BR112" i="10"/>
  <c r="BR113" i="10"/>
  <c r="AD114" i="10"/>
  <c r="AC114" i="10"/>
  <c r="AE8" i="10"/>
  <c r="AE7" i="10"/>
  <c r="AE6" i="10"/>
  <c r="AE5" i="10"/>
  <c r="AE4" i="10"/>
  <c r="AE3" i="10"/>
  <c r="G15" i="5"/>
  <c r="J15" i="5"/>
  <c r="M15" i="5"/>
  <c r="P15" i="5"/>
  <c r="Y15" i="5" s="1"/>
  <c r="G16" i="5"/>
  <c r="P16" i="5"/>
  <c r="Y16" i="5" s="1"/>
  <c r="P17" i="5"/>
  <c r="P18" i="5"/>
  <c r="P19" i="5"/>
  <c r="P20" i="5"/>
  <c r="Y20" i="5" s="1"/>
  <c r="M16" i="5"/>
  <c r="M17" i="5"/>
  <c r="M18" i="5"/>
  <c r="M19" i="5"/>
  <c r="J16" i="5"/>
  <c r="J17" i="5"/>
  <c r="J18" i="5"/>
  <c r="J19" i="5"/>
  <c r="G17" i="5"/>
  <c r="G18" i="5"/>
  <c r="G19" i="5"/>
  <c r="D19" i="5"/>
  <c r="D1" i="5" s="1"/>
  <c r="D20" i="5"/>
  <c r="D21" i="5"/>
  <c r="D22" i="5"/>
  <c r="D23" i="5"/>
  <c r="D24" i="5"/>
  <c r="D25" i="5"/>
  <c r="D26" i="5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M5" i="11"/>
  <c r="N5" i="11"/>
  <c r="O5" i="11"/>
  <c r="P5" i="11"/>
  <c r="Q5" i="11"/>
  <c r="R5" i="11"/>
  <c r="S5" i="11"/>
  <c r="T5" i="11"/>
  <c r="U5" i="11"/>
  <c r="V5" i="11"/>
  <c r="W5" i="11"/>
  <c r="X5" i="11"/>
  <c r="L5" i="11"/>
  <c r="AG114" i="10"/>
  <c r="AF114" i="10"/>
  <c r="AH8" i="10"/>
  <c r="AH7" i="10"/>
  <c r="AH6" i="10"/>
  <c r="AH5" i="10"/>
  <c r="AH4" i="10"/>
  <c r="AH3" i="10"/>
  <c r="BR6" i="10"/>
  <c r="BO6" i="10"/>
  <c r="BL6" i="10"/>
  <c r="BI6" i="10"/>
  <c r="BF6" i="10"/>
  <c r="BC6" i="10"/>
  <c r="AZ6" i="10"/>
  <c r="AW6" i="10"/>
  <c r="AT6" i="10"/>
  <c r="AQ6" i="10"/>
  <c r="AN6" i="10"/>
  <c r="AK6" i="10"/>
  <c r="BR5" i="10"/>
  <c r="BO5" i="10"/>
  <c r="BL5" i="10"/>
  <c r="BI5" i="10"/>
  <c r="BF5" i="10"/>
  <c r="BC5" i="10"/>
  <c r="AZ5" i="10"/>
  <c r="AW5" i="10"/>
  <c r="AT5" i="10"/>
  <c r="AQ5" i="10"/>
  <c r="AN5" i="10"/>
  <c r="AK5" i="10"/>
  <c r="BR7" i="10"/>
  <c r="BO7" i="10"/>
  <c r="BL7" i="10"/>
  <c r="BI7" i="10"/>
  <c r="BF7" i="10"/>
  <c r="BC7" i="10"/>
  <c r="AZ7" i="10"/>
  <c r="AW7" i="10"/>
  <c r="AT7" i="10"/>
  <c r="AQ7" i="10"/>
  <c r="AN7" i="10"/>
  <c r="AK7" i="10"/>
  <c r="BR4" i="10"/>
  <c r="BO4" i="10"/>
  <c r="BL4" i="10"/>
  <c r="BI4" i="10"/>
  <c r="BF4" i="10"/>
  <c r="BC4" i="10"/>
  <c r="AZ4" i="10"/>
  <c r="AW4" i="10"/>
  <c r="AT4" i="10"/>
  <c r="AQ4" i="10"/>
  <c r="AN4" i="10"/>
  <c r="AK4" i="10"/>
  <c r="BR8" i="10"/>
  <c r="BO8" i="10"/>
  <c r="BL8" i="10"/>
  <c r="BI8" i="10"/>
  <c r="BF8" i="10"/>
  <c r="BC8" i="10"/>
  <c r="AZ8" i="10"/>
  <c r="AW8" i="10"/>
  <c r="AT8" i="10"/>
  <c r="AQ8" i="10"/>
  <c r="AN8" i="10"/>
  <c r="AK8" i="10"/>
  <c r="BR3" i="10"/>
  <c r="BO3" i="10"/>
  <c r="BL3" i="10"/>
  <c r="BI3" i="10"/>
  <c r="BF3" i="10"/>
  <c r="BC3" i="10"/>
  <c r="AZ3" i="10"/>
  <c r="AW3" i="10"/>
  <c r="AT3" i="10"/>
  <c r="AQ3" i="10"/>
  <c r="AN3" i="10"/>
  <c r="AK3" i="10"/>
  <c r="Q18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159" i="5"/>
  <c r="Q160" i="5"/>
  <c r="Q161" i="5"/>
  <c r="Q162" i="5"/>
  <c r="Q163" i="5"/>
  <c r="Q164" i="5"/>
  <c r="Q165" i="5"/>
  <c r="Q166" i="5"/>
  <c r="Q167" i="5"/>
  <c r="Q168" i="5"/>
  <c r="Q169" i="5"/>
  <c r="Q170" i="5"/>
  <c r="Q171" i="5"/>
  <c r="Q172" i="5"/>
  <c r="Q173" i="5"/>
  <c r="Q174" i="5"/>
  <c r="Q175" i="5"/>
  <c r="Q176" i="5"/>
  <c r="Q177" i="5"/>
  <c r="Q178" i="5"/>
  <c r="Q179" i="5"/>
  <c r="Q181" i="5"/>
  <c r="Q182" i="5"/>
  <c r="Q183" i="5"/>
  <c r="Q184" i="5"/>
  <c r="Q185" i="5"/>
  <c r="Q186" i="5"/>
  <c r="Q187" i="5"/>
  <c r="Q188" i="5"/>
  <c r="Q189" i="5"/>
  <c r="Q190" i="5"/>
  <c r="Q191" i="5"/>
  <c r="Q192" i="5"/>
  <c r="Q193" i="5"/>
  <c r="Q194" i="5"/>
  <c r="Q195" i="5"/>
  <c r="Q196" i="5"/>
  <c r="P47" i="5"/>
  <c r="P1" i="5" s="1"/>
  <c r="Q48" i="5"/>
  <c r="Q49" i="5"/>
  <c r="Q50" i="5"/>
  <c r="I20" i="12"/>
  <c r="M20" i="12"/>
  <c r="AM114" i="10"/>
  <c r="AL114" i="10"/>
  <c r="P21" i="5"/>
  <c r="Y21" i="5" s="1"/>
  <c r="P22" i="5"/>
  <c r="Y22" i="5" s="1"/>
  <c r="P23" i="5"/>
  <c r="Y23" i="5" s="1"/>
  <c r="P24" i="5"/>
  <c r="Y24" i="5" s="1"/>
  <c r="P25" i="5"/>
  <c r="Y25" i="5" s="1"/>
  <c r="P26" i="5"/>
  <c r="Y26" i="5" s="1"/>
  <c r="P27" i="5"/>
  <c r="P28" i="5"/>
  <c r="Y28" i="5" s="1"/>
  <c r="P29" i="5"/>
  <c r="P30" i="5"/>
  <c r="P31" i="5"/>
  <c r="Y31" i="5" s="1"/>
  <c r="P32" i="5"/>
  <c r="Y32" i="5" s="1"/>
  <c r="P33" i="5"/>
  <c r="P34" i="5"/>
  <c r="Y34" i="5" s="1"/>
  <c r="P35" i="5"/>
  <c r="Y35" i="5" s="1"/>
  <c r="P36" i="5"/>
  <c r="Y36" i="5" s="1"/>
  <c r="P37" i="5"/>
  <c r="Y37" i="5" s="1"/>
  <c r="P38" i="5"/>
  <c r="Y38" i="5"/>
  <c r="P39" i="5"/>
  <c r="P40" i="5"/>
  <c r="Q40" i="5" s="1"/>
  <c r="P41" i="5"/>
  <c r="P42" i="5"/>
  <c r="P43" i="5"/>
  <c r="P44" i="5"/>
  <c r="Q43" i="5" s="1"/>
  <c r="P45" i="5"/>
  <c r="P46" i="5"/>
  <c r="M20" i="5"/>
  <c r="M21" i="5"/>
  <c r="J20" i="5"/>
  <c r="J21" i="5"/>
  <c r="G20" i="5"/>
  <c r="G21" i="5"/>
  <c r="M22" i="5"/>
  <c r="M23" i="5"/>
  <c r="M24" i="5"/>
  <c r="M25" i="5"/>
  <c r="M26" i="5"/>
  <c r="J22" i="5"/>
  <c r="J23" i="5"/>
  <c r="J24" i="5"/>
  <c r="J25" i="5"/>
  <c r="J26" i="5"/>
  <c r="G22" i="5"/>
  <c r="G23" i="5"/>
  <c r="G24" i="5"/>
  <c r="G25" i="5"/>
  <c r="G26" i="5"/>
  <c r="I23" i="12"/>
  <c r="I50" i="12"/>
  <c r="I21" i="12"/>
  <c r="AJ114" i="10"/>
  <c r="AI114" i="10"/>
  <c r="M21" i="12"/>
  <c r="I25" i="12"/>
  <c r="N25" i="12" s="1"/>
  <c r="I4" i="12"/>
  <c r="I5" i="12" s="1"/>
  <c r="I22" i="12"/>
  <c r="N22" i="12"/>
  <c r="AP114" i="10"/>
  <c r="AO114" i="10"/>
  <c r="I27" i="12"/>
  <c r="I28" i="12"/>
  <c r="I29" i="12"/>
  <c r="I24" i="12"/>
  <c r="AS114" i="10"/>
  <c r="AR114" i="10"/>
  <c r="AV114" i="10"/>
  <c r="AU114" i="10"/>
  <c r="I26" i="12"/>
  <c r="N26" i="12" s="1"/>
  <c r="I31" i="12"/>
  <c r="I32" i="12"/>
  <c r="N31" i="12" s="1"/>
  <c r="I30" i="12"/>
  <c r="N30" i="12" s="1"/>
  <c r="I51" i="12"/>
  <c r="I33" i="12"/>
  <c r="I34" i="12"/>
  <c r="I35" i="12"/>
  <c r="I36" i="12"/>
  <c r="I37" i="12"/>
  <c r="I38" i="12"/>
  <c r="I39" i="12"/>
  <c r="I40" i="12"/>
  <c r="I41" i="12"/>
  <c r="N40" i="12" s="1"/>
  <c r="I42" i="12"/>
  <c r="I43" i="12"/>
  <c r="I44" i="12"/>
  <c r="I45" i="12"/>
  <c r="I46" i="12"/>
  <c r="I47" i="12"/>
  <c r="I48" i="12"/>
  <c r="I49" i="12"/>
  <c r="N48" i="12" s="1"/>
  <c r="AY114" i="10"/>
  <c r="AX114" i="10"/>
  <c r="I77" i="12"/>
  <c r="I76" i="12"/>
  <c r="I75" i="12"/>
  <c r="I74" i="12"/>
  <c r="I73" i="12"/>
  <c r="I72" i="12"/>
  <c r="I71" i="12"/>
  <c r="I70" i="12"/>
  <c r="I69" i="12"/>
  <c r="I68" i="12"/>
  <c r="I67" i="12"/>
  <c r="I66" i="12"/>
  <c r="I65" i="12"/>
  <c r="I64" i="12"/>
  <c r="I63" i="12"/>
  <c r="K62" i="12"/>
  <c r="J62" i="12"/>
  <c r="H62" i="12"/>
  <c r="G62" i="12"/>
  <c r="E62" i="12"/>
  <c r="C62" i="12"/>
  <c r="J61" i="12"/>
  <c r="K61" i="12"/>
  <c r="J60" i="12"/>
  <c r="K60" i="12"/>
  <c r="J59" i="12"/>
  <c r="K59" i="12"/>
  <c r="J58" i="12"/>
  <c r="K58" i="12"/>
  <c r="J57" i="12"/>
  <c r="K57" i="12"/>
  <c r="J56" i="12"/>
  <c r="K56" i="12"/>
  <c r="J55" i="12"/>
  <c r="K55" i="12"/>
  <c r="C55" i="12"/>
  <c r="J54" i="12"/>
  <c r="K54" i="12"/>
  <c r="I53" i="12"/>
  <c r="I52" i="12"/>
  <c r="N51" i="12" s="1"/>
  <c r="BB114" i="10"/>
  <c r="BA114" i="10"/>
  <c r="BE114" i="10"/>
  <c r="BD114" i="10"/>
  <c r="BH114" i="10"/>
  <c r="BG114" i="10"/>
  <c r="BP114" i="10"/>
  <c r="BQ114" i="10"/>
  <c r="BM114" i="10"/>
  <c r="BN114" i="10"/>
  <c r="BK114" i="10"/>
  <c r="BJ114" i="10"/>
  <c r="H3" i="11"/>
  <c r="N41" i="12"/>
  <c r="Q13" i="5"/>
  <c r="Y29" i="5"/>
  <c r="Y18" i="5"/>
  <c r="Q29" i="5"/>
  <c r="Q23" i="5"/>
  <c r="Q9" i="5"/>
  <c r="L27" i="12"/>
  <c r="Q41" i="5"/>
  <c r="Y27" i="5"/>
  <c r="Y19" i="5"/>
  <c r="Q18" i="5"/>
  <c r="N46" i="12" l="1"/>
  <c r="N38" i="12"/>
  <c r="N50" i="12"/>
  <c r="N29" i="12"/>
  <c r="N47" i="12"/>
  <c r="M12" i="15"/>
  <c r="G13" i="15"/>
  <c r="G17" i="15"/>
  <c r="S19" i="15"/>
  <c r="Y22" i="15"/>
  <c r="S23" i="15"/>
  <c r="V11" i="15"/>
  <c r="D18" i="15"/>
  <c r="V19" i="15"/>
  <c r="D22" i="15"/>
  <c r="V23" i="15"/>
  <c r="D12" i="15"/>
  <c r="Q20" i="5"/>
  <c r="Y10" i="5"/>
  <c r="Q8" i="5"/>
  <c r="Q22" i="5"/>
  <c r="Q45" i="5"/>
  <c r="Q36" i="5"/>
  <c r="Q24" i="5"/>
  <c r="Q34" i="5"/>
  <c r="Q27" i="5"/>
  <c r="Q46" i="5"/>
  <c r="Q14" i="5"/>
  <c r="Q19" i="5"/>
  <c r="Q28" i="5"/>
  <c r="Q26" i="5"/>
  <c r="Q33" i="5"/>
  <c r="Q17" i="5"/>
  <c r="Y17" i="5"/>
  <c r="Q30" i="5"/>
  <c r="Q32" i="5"/>
  <c r="Q42" i="5"/>
  <c r="Q31" i="5"/>
  <c r="Q21" i="5"/>
  <c r="Q47" i="5"/>
  <c r="Q15" i="5"/>
  <c r="Q10" i="5"/>
  <c r="Q16" i="5"/>
  <c r="Q38" i="5"/>
  <c r="L7" i="11"/>
  <c r="T7" i="11"/>
  <c r="I58" i="12"/>
  <c r="N58" i="12" s="1"/>
  <c r="N13" i="12"/>
  <c r="N27" i="12"/>
  <c r="I60" i="12"/>
  <c r="I62" i="12"/>
  <c r="N35" i="12"/>
  <c r="N34" i="12"/>
  <c r="N39" i="12"/>
  <c r="N24" i="12"/>
  <c r="N12" i="12"/>
  <c r="N45" i="12"/>
  <c r="N37" i="12"/>
  <c r="I55" i="12"/>
  <c r="N44" i="12"/>
  <c r="I59" i="12"/>
  <c r="N59" i="12" s="1"/>
  <c r="N42" i="12"/>
  <c r="I57" i="12"/>
  <c r="N57" i="12" s="1"/>
  <c r="I54" i="12"/>
  <c r="N17" i="12"/>
  <c r="L29" i="12"/>
  <c r="I61" i="12"/>
  <c r="N61" i="12" s="1"/>
  <c r="N28" i="12"/>
  <c r="N14" i="12"/>
  <c r="I56" i="12"/>
  <c r="N33" i="12"/>
  <c r="N20" i="12"/>
  <c r="N19" i="12"/>
  <c r="N43" i="12"/>
  <c r="N52" i="12"/>
  <c r="N32" i="12"/>
  <c r="N23" i="12"/>
  <c r="V22" i="15"/>
  <c r="J7" i="15"/>
  <c r="D10" i="15"/>
  <c r="AB10" i="15"/>
  <c r="V114" i="10"/>
  <c r="P13" i="15"/>
  <c r="J14" i="15"/>
  <c r="D19" i="15"/>
  <c r="P21" i="15"/>
  <c r="J22" i="15"/>
  <c r="D23" i="15"/>
  <c r="AB23" i="15"/>
  <c r="G19" i="15"/>
  <c r="M22" i="15"/>
  <c r="Y24" i="15"/>
  <c r="Y114" i="10"/>
  <c r="S114" i="10"/>
  <c r="AB114" i="10"/>
  <c r="P12" i="15"/>
  <c r="AB14" i="15"/>
  <c r="H7" i="11"/>
  <c r="X7" i="11"/>
  <c r="P7" i="11"/>
  <c r="W7" i="11"/>
  <c r="F7" i="11"/>
  <c r="I7" i="11"/>
  <c r="G7" i="11"/>
  <c r="N49" i="12"/>
  <c r="N36" i="12"/>
  <c r="L28" i="12"/>
  <c r="N21" i="12"/>
  <c r="N11" i="12"/>
  <c r="N10" i="12"/>
  <c r="G18" i="15"/>
  <c r="Y10" i="15"/>
  <c r="S11" i="15"/>
  <c r="D13" i="15"/>
  <c r="AB13" i="15"/>
  <c r="V14" i="15"/>
  <c r="V18" i="15"/>
  <c r="P23" i="15"/>
  <c r="AW114" i="10"/>
  <c r="AE114" i="10"/>
  <c r="J11" i="15"/>
  <c r="Y12" i="15"/>
  <c r="S13" i="15"/>
  <c r="Y20" i="15"/>
  <c r="S21" i="15"/>
  <c r="G23" i="15"/>
  <c r="P18" i="15"/>
  <c r="V21" i="15"/>
  <c r="J23" i="15"/>
  <c r="G12" i="15"/>
  <c r="Y13" i="15"/>
  <c r="AH114" i="10"/>
  <c r="P114" i="10"/>
  <c r="AC6" i="15"/>
  <c r="Q37" i="5"/>
  <c r="Q11" i="5"/>
  <c r="Q39" i="5"/>
  <c r="Y33" i="5"/>
  <c r="Y30" i="5"/>
  <c r="Q12" i="5"/>
  <c r="Q44" i="5"/>
  <c r="Q35" i="5"/>
  <c r="Q25" i="5"/>
  <c r="Q7" i="11"/>
  <c r="M7" i="11"/>
  <c r="R7" i="11"/>
  <c r="K7" i="11"/>
  <c r="O7" i="11"/>
  <c r="J7" i="11"/>
  <c r="G3" i="11"/>
  <c r="S7" i="11"/>
  <c r="V7" i="11"/>
  <c r="N7" i="11"/>
  <c r="U7" i="11"/>
  <c r="D15" i="15"/>
  <c r="AB15" i="15"/>
  <c r="D17" i="15"/>
  <c r="AB17" i="15"/>
  <c r="V15" i="15"/>
  <c r="J17" i="15"/>
  <c r="V17" i="15"/>
  <c r="P17" i="15"/>
  <c r="M15" i="15"/>
  <c r="M19" i="15"/>
  <c r="Y19" i="15"/>
  <c r="G20" i="15"/>
  <c r="S20" i="15"/>
  <c r="M21" i="15"/>
  <c r="G24" i="15"/>
  <c r="S24" i="15"/>
  <c r="G7" i="15"/>
  <c r="AB7" i="15"/>
  <c r="AN114" i="10"/>
  <c r="S18" i="15"/>
  <c r="BR114" i="10"/>
  <c r="BF114" i="10"/>
  <c r="AZ114" i="10"/>
  <c r="AT114" i="10"/>
  <c r="AK114" i="10"/>
  <c r="BO114" i="10"/>
  <c r="BL114" i="10"/>
  <c r="BI114" i="10"/>
  <c r="P14" i="15"/>
  <c r="J15" i="15"/>
  <c r="AB19" i="15"/>
  <c r="Y14" i="15"/>
  <c r="Y23" i="15"/>
  <c r="BC114" i="10"/>
  <c r="AQ114" i="10"/>
  <c r="D8" i="15"/>
  <c r="J10" i="15"/>
  <c r="V10" i="15"/>
  <c r="D11" i="15"/>
  <c r="G14" i="15"/>
  <c r="S14" i="15"/>
  <c r="J16" i="15"/>
  <c r="V16" i="15"/>
  <c r="J19" i="15"/>
  <c r="D20" i="15"/>
  <c r="J21" i="15"/>
  <c r="AB9" i="15"/>
  <c r="Y11" i="15"/>
  <c r="D16" i="15"/>
  <c r="AB16" i="15"/>
  <c r="S17" i="15"/>
  <c r="J18" i="15"/>
  <c r="P19" i="15"/>
  <c r="AB21" i="15"/>
  <c r="M8" i="15"/>
  <c r="S7" i="15"/>
  <c r="G10" i="15"/>
  <c r="M11" i="15"/>
  <c r="AB11" i="15"/>
  <c r="G16" i="15"/>
  <c r="S16" i="15"/>
  <c r="P20" i="15"/>
  <c r="V13" i="15"/>
  <c r="S15" i="15"/>
  <c r="P15" i="15"/>
  <c r="M17" i="15"/>
  <c r="AB18" i="15"/>
  <c r="Y18" i="15"/>
  <c r="J20" i="15"/>
  <c r="D21" i="15"/>
  <c r="G22" i="15"/>
  <c r="P24" i="15"/>
  <c r="AB24" i="15"/>
  <c r="M24" i="15"/>
  <c r="D7" i="15"/>
  <c r="M13" i="15"/>
  <c r="D14" i="15"/>
  <c r="Y15" i="15"/>
  <c r="Y21" i="15"/>
  <c r="G21" i="15"/>
  <c r="M9" i="15"/>
  <c r="S10" i="15"/>
  <c r="P10" i="15"/>
  <c r="J12" i="15"/>
  <c r="V12" i="15"/>
  <c r="S12" i="15"/>
  <c r="G15" i="15"/>
  <c r="M16" i="15"/>
  <c r="Y16" i="15"/>
  <c r="Y17" i="15"/>
  <c r="M18" i="15"/>
  <c r="AB20" i="15"/>
  <c r="AB22" i="15"/>
  <c r="S9" i="15"/>
  <c r="D9" i="15"/>
  <c r="P9" i="15"/>
  <c r="AB8" i="15"/>
  <c r="M10" i="15"/>
  <c r="P11" i="15"/>
  <c r="G11" i="15"/>
  <c r="AB12" i="15"/>
  <c r="J13" i="15"/>
  <c r="M14" i="15"/>
  <c r="P16" i="15"/>
  <c r="M20" i="15"/>
  <c r="V20" i="15"/>
  <c r="S22" i="15"/>
  <c r="D24" i="15"/>
  <c r="J24" i="15"/>
  <c r="V24" i="15"/>
  <c r="N60" i="12" l="1"/>
  <c r="N55" i="12"/>
  <c r="N54" i="12"/>
  <c r="N53" i="12"/>
  <c r="N56" i="12"/>
  <c r="AC23" i="15"/>
  <c r="AC7" i="15"/>
  <c r="AC15" i="15"/>
  <c r="AC18" i="15"/>
  <c r="AC8" i="15"/>
  <c r="AC19" i="15"/>
  <c r="AC21" i="15"/>
  <c r="AC17" i="15"/>
  <c r="AC20" i="15"/>
  <c r="AC10" i="15"/>
  <c r="AC13" i="15"/>
  <c r="AC11" i="15"/>
  <c r="AC16" i="15"/>
  <c r="AC22" i="15"/>
  <c r="AC14" i="15"/>
  <c r="AC12" i="15"/>
  <c r="AC9" i="15"/>
  <c r="AC24" i="15"/>
</calcChain>
</file>

<file path=xl/sharedStrings.xml><?xml version="1.0" encoding="utf-8"?>
<sst xmlns="http://schemas.openxmlformats.org/spreadsheetml/2006/main" count="543" uniqueCount="293">
  <si>
    <t>Ierland</t>
  </si>
  <si>
    <t>Slovakije</t>
  </si>
  <si>
    <t>Slovenië</t>
  </si>
  <si>
    <t>Sri Lanka</t>
  </si>
  <si>
    <t>Zuid-Korea</t>
  </si>
  <si>
    <t>Oezbekistan</t>
  </si>
  <si>
    <t>Afghanistan</t>
  </si>
  <si>
    <t>Iran</t>
  </si>
  <si>
    <t>Zuid-Afrika</t>
  </si>
  <si>
    <t>Algerije</t>
  </si>
  <si>
    <t>Tunesië</t>
  </si>
  <si>
    <t>Paraguay</t>
  </si>
  <si>
    <t>Peru</t>
  </si>
  <si>
    <t>Australië</t>
  </si>
  <si>
    <t>-</t>
  </si>
  <si>
    <t>M</t>
  </si>
  <si>
    <t>V</t>
  </si>
  <si>
    <t>Niet-Belgen</t>
  </si>
  <si>
    <t>Belgen</t>
  </si>
  <si>
    <t>Ghana</t>
  </si>
  <si>
    <t>Turkije</t>
  </si>
  <si>
    <t>Albanië</t>
  </si>
  <si>
    <t>Brazilië</t>
  </si>
  <si>
    <t>China</t>
  </si>
  <si>
    <t>Denemarken</t>
  </si>
  <si>
    <t>Dominicaanse Republiek</t>
  </si>
  <si>
    <t>Duitsland</t>
  </si>
  <si>
    <t>Groot-Brittanië</t>
  </si>
  <si>
    <t>Indonesië</t>
  </si>
  <si>
    <t>Italië</t>
  </si>
  <si>
    <t>Luxemburg</t>
  </si>
  <si>
    <t>Marokko</t>
  </si>
  <si>
    <t>Nederland</t>
  </si>
  <si>
    <t>Oekraïne</t>
  </si>
  <si>
    <t>Pakistan</t>
  </si>
  <si>
    <t>Polen</t>
  </si>
  <si>
    <t>Portugal</t>
  </si>
  <si>
    <t>Roemenië</t>
  </si>
  <si>
    <t>Spanje</t>
  </si>
  <si>
    <t>Tsjechië</t>
  </si>
  <si>
    <t>Frankrijk</t>
  </si>
  <si>
    <t>% Niet-Belgen</t>
  </si>
  <si>
    <t>T</t>
  </si>
  <si>
    <t>Finland</t>
  </si>
  <si>
    <t>Thailand</t>
  </si>
  <si>
    <t>Moldavië</t>
  </si>
  <si>
    <t>gemiddelde laatste 5 jaar</t>
  </si>
  <si>
    <t>jaar</t>
  </si>
  <si>
    <t>geboorten</t>
  </si>
  <si>
    <t>overlijdens</t>
  </si>
  <si>
    <t>aantal inwoners</t>
  </si>
  <si>
    <t>scheiding</t>
  </si>
  <si>
    <t>aantal gezinnen</t>
  </si>
  <si>
    <t>verschil</t>
  </si>
  <si>
    <t>cijfers op 31/12</t>
  </si>
  <si>
    <t>Canada</t>
  </si>
  <si>
    <t>Venezuela</t>
  </si>
  <si>
    <t>Vietnam</t>
  </si>
  <si>
    <t>Litouwen</t>
  </si>
  <si>
    <t>Maleisië</t>
  </si>
  <si>
    <t>Nigeria</t>
  </si>
  <si>
    <t>Joegoslavië</t>
  </si>
  <si>
    <t>USSR</t>
  </si>
  <si>
    <t>Singapore</t>
  </si>
  <si>
    <t>Mongolië</t>
  </si>
  <si>
    <t>Burkina Faso</t>
  </si>
  <si>
    <t>Sierra Leone</t>
  </si>
  <si>
    <t>Indië</t>
  </si>
  <si>
    <t>Hongarije</t>
  </si>
  <si>
    <t>Zwitserland</t>
  </si>
  <si>
    <t>Bosnië-Herzegovina</t>
  </si>
  <si>
    <t>opp (km2)</t>
  </si>
  <si>
    <t>bevolkingsdichtheid</t>
  </si>
  <si>
    <t>inwoners</t>
  </si>
  <si>
    <t>Heultje</t>
  </si>
  <si>
    <t>Oevel</t>
  </si>
  <si>
    <t>Oosterwijk</t>
  </si>
  <si>
    <t>Tongerlo</t>
  </si>
  <si>
    <t>Voortkapel</t>
  </si>
  <si>
    <t>Westerlo</t>
  </si>
  <si>
    <t>Zoerle-Parwijs</t>
  </si>
  <si>
    <t>gemeente</t>
  </si>
  <si>
    <t>man</t>
  </si>
  <si>
    <t>vrouw</t>
  </si>
  <si>
    <t>belg</t>
  </si>
  <si>
    <t>niet-belg</t>
  </si>
  <si>
    <t>31-12-1890</t>
  </si>
  <si>
    <t>31-12-1880</t>
  </si>
  <si>
    <t>31-12-1876</t>
  </si>
  <si>
    <t>31-12-1866</t>
  </si>
  <si>
    <t>31-12-1856</t>
  </si>
  <si>
    <t>31-12-1846</t>
  </si>
  <si>
    <t>31-12-1830</t>
  </si>
  <si>
    <t>31-12-1816</t>
  </si>
  <si>
    <t>31-12-1806</t>
  </si>
  <si>
    <t>Bulgarije</t>
  </si>
  <si>
    <t>Wit-Rusland</t>
  </si>
  <si>
    <t>Cambodja</t>
  </si>
  <si>
    <t>Armenië</t>
  </si>
  <si>
    <t>Syrië</t>
  </si>
  <si>
    <t>Senegal</t>
  </si>
  <si>
    <t>Cuba</t>
  </si>
  <si>
    <t>pers/gez</t>
  </si>
  <si>
    <t>waarvan niet-EU</t>
  </si>
  <si>
    <t>Kirgizië</t>
  </si>
  <si>
    <t>Burundi</t>
  </si>
  <si>
    <t>Niger</t>
  </si>
  <si>
    <t>Kenia</t>
  </si>
  <si>
    <t>Angola</t>
  </si>
  <si>
    <t>Egypte</t>
  </si>
  <si>
    <t>Servië</t>
  </si>
  <si>
    <t>Kazachstan</t>
  </si>
  <si>
    <t>Irak</t>
  </si>
  <si>
    <t>Kameroen</t>
  </si>
  <si>
    <t>Gambia</t>
  </si>
  <si>
    <t>Colombia</t>
  </si>
  <si>
    <t>Kosovo</t>
  </si>
  <si>
    <t>Filipijnen</t>
  </si>
  <si>
    <t>Griekenland</t>
  </si>
  <si>
    <t>Kroatië</t>
  </si>
  <si>
    <t>Mauritanië</t>
  </si>
  <si>
    <t>Argentinië</t>
  </si>
  <si>
    <t>Suriname</t>
  </si>
  <si>
    <t>Letland</t>
  </si>
  <si>
    <t>Rusland</t>
  </si>
  <si>
    <t>USA</t>
  </si>
  <si>
    <t>VLUCHTELINGEN</t>
  </si>
  <si>
    <t>Malta</t>
  </si>
  <si>
    <t>Japan</t>
  </si>
  <si>
    <t>Israel</t>
  </si>
  <si>
    <t>Somalië</t>
  </si>
  <si>
    <t>65-79</t>
  </si>
  <si>
    <t>80-99</t>
  </si>
  <si>
    <t>100+</t>
  </si>
  <si>
    <t>12-17</t>
  </si>
  <si>
    <t>0-2</t>
  </si>
  <si>
    <t>3-11</t>
  </si>
  <si>
    <t>18-29</t>
  </si>
  <si>
    <t>30-54</t>
  </si>
  <si>
    <t>55-64</t>
  </si>
  <si>
    <t>Wijk 0</t>
  </si>
  <si>
    <t>Wijk 1</t>
  </si>
  <si>
    <t>Wijk 5</t>
  </si>
  <si>
    <t>Wijk 6</t>
  </si>
  <si>
    <t>Wijk 2</t>
  </si>
  <si>
    <t>Wijk 4</t>
  </si>
  <si>
    <t>Oostenrijk</t>
  </si>
  <si>
    <t>Duitsland, Nederland, Luxemburg, Frankrijk en Verenigd Koninkrijk</t>
  </si>
  <si>
    <t>waarvan EU (zonder België)</t>
  </si>
  <si>
    <t>Zweden</t>
  </si>
  <si>
    <t>Cyprus</t>
  </si>
  <si>
    <t>Estland</t>
  </si>
  <si>
    <t>Rwanda</t>
  </si>
  <si>
    <t>Wijk 3</t>
  </si>
  <si>
    <t>wettelijk samenwonen</t>
  </si>
  <si>
    <t xml:space="preserve">1957 | België, Frankrijk, Italië, Luxemburg, Nederland en West-Duitsland (oprichtende lidstaten) </t>
  </si>
  <si>
    <t xml:space="preserve">1973 | Denemarken (inclusief Groenland), Ierland en Verenigd Koninkrijk </t>
  </si>
  <si>
    <t xml:space="preserve">1981 | Griekenland </t>
  </si>
  <si>
    <t xml:space="preserve">1985 | Groenland verlaat de EU </t>
  </si>
  <si>
    <t xml:space="preserve">1986 | Portugal en Spanje </t>
  </si>
  <si>
    <t xml:space="preserve">1993 | Oost-Duitsland wordt met West-Duitsland tot Duitsland herenigd en wordt zo lid van de EU </t>
  </si>
  <si>
    <t xml:space="preserve">1995 | Finland, Oostenrijk en Zweden </t>
  </si>
  <si>
    <t xml:space="preserve">2004 | Cyprus, Estland, Hongarije, Letland, Litouwen, Malta, Polen, Slovenië, Slowakije en Tsjechië </t>
  </si>
  <si>
    <t>2013 | Kroatië</t>
  </si>
  <si>
    <t xml:space="preserve">2007 | Bulgarije en Roemenië </t>
  </si>
  <si>
    <t>Ivoorkust</t>
  </si>
  <si>
    <t>Mali</t>
  </si>
  <si>
    <t>Oeganda</t>
  </si>
  <si>
    <t>Mexico</t>
  </si>
  <si>
    <t>Ecuador</t>
  </si>
  <si>
    <t>ONBEPAALD</t>
  </si>
  <si>
    <t>Noorwegen</t>
  </si>
  <si>
    <t>Togo</t>
  </si>
  <si>
    <t>Gabon</t>
  </si>
  <si>
    <t>Ethiopië</t>
  </si>
  <si>
    <t>Guinee</t>
  </si>
  <si>
    <t>Libanon</t>
  </si>
  <si>
    <t>Liberia</t>
  </si>
  <si>
    <t>Jamaïca</t>
  </si>
  <si>
    <t>Kwartiel 1</t>
  </si>
  <si>
    <t>Mediaan</t>
  </si>
  <si>
    <t>Kwartiel 3</t>
  </si>
  <si>
    <t>Maximum</t>
  </si>
  <si>
    <t>Minimum</t>
  </si>
  <si>
    <t>Gemiddelde</t>
  </si>
  <si>
    <t>Tanzania</t>
  </si>
  <si>
    <t>Saint-Lucia</t>
  </si>
  <si>
    <t>totaal huwelijken</t>
  </si>
  <si>
    <t>waarvan man-man</t>
  </si>
  <si>
    <t>waarvan vrouw-vrouw</t>
  </si>
  <si>
    <t>Eritrea</t>
  </si>
  <si>
    <t>2020 | Groot-Brittanië verlaat EU</t>
  </si>
  <si>
    <t>E-LOKET</t>
  </si>
  <si>
    <t>WERKEN OP AFSPRAAK</t>
  </si>
  <si>
    <t>DIENST BURGERZAKEN</t>
  </si>
  <si>
    <t>HUWELIJKEN</t>
  </si>
  <si>
    <t>ECHTSCHEIDINGEN</t>
  </si>
  <si>
    <t>BELGISCHE NATIONALITEIT</t>
  </si>
  <si>
    <t>VOORNAAMVERANDERING</t>
  </si>
  <si>
    <t>OVERLIJDENS</t>
  </si>
  <si>
    <t>OVERLIJDENS IN WESTERLO</t>
  </si>
  <si>
    <t>IDENTITEITSKAARTEN EN VERBLIJFSDOCUMENTEN</t>
  </si>
  <si>
    <t>RIJBEWIJZEN</t>
  </si>
  <si>
    <t>gemiddelde</t>
  </si>
  <si>
    <t>sinds 1981</t>
  </si>
  <si>
    <t>sinds 5 jaar</t>
  </si>
  <si>
    <t>13049</t>
  </si>
  <si>
    <t>13049A29-</t>
  </si>
  <si>
    <t>BALENBOSSEN</t>
  </si>
  <si>
    <t>13049B091</t>
  </si>
  <si>
    <t>BEISSTRAATLOOP-OOST-VERSP.BEW.</t>
  </si>
  <si>
    <t>13049D022</t>
  </si>
  <si>
    <t>BLOEMENWIJK</t>
  </si>
  <si>
    <t>13049A011</t>
  </si>
  <si>
    <t>BOERENKRIJGLAAN</t>
  </si>
  <si>
    <t>13049B011</t>
  </si>
  <si>
    <t>DE WIMP</t>
  </si>
  <si>
    <t>13049D0AA</t>
  </si>
  <si>
    <t>DUITSCHOOL</t>
  </si>
  <si>
    <t>13049A210</t>
  </si>
  <si>
    <t>GELENDEL-MEYERIJ</t>
  </si>
  <si>
    <t>13049A090</t>
  </si>
  <si>
    <t>GOOREINDE-ZOERLEBERG-OVERWIJS</t>
  </si>
  <si>
    <t>13049A081</t>
  </si>
  <si>
    <t>GOORKEN-BREDERIJT-SMALLERIJT</t>
  </si>
  <si>
    <t>13049D010</t>
  </si>
  <si>
    <t>HEIEINDE</t>
  </si>
  <si>
    <t>13049A10-</t>
  </si>
  <si>
    <t>HEULTJE</t>
  </si>
  <si>
    <t>13049A11-</t>
  </si>
  <si>
    <t>HOOG HEULTJE</t>
  </si>
  <si>
    <t>13049B022</t>
  </si>
  <si>
    <t>LEYSEHOEVE</t>
  </si>
  <si>
    <t>13049A022</t>
  </si>
  <si>
    <t>MAST</t>
  </si>
  <si>
    <t>13049B033</t>
  </si>
  <si>
    <t>MOLENWIJK-MEULEVELD</t>
  </si>
  <si>
    <t>13049D00-</t>
  </si>
  <si>
    <t>OEVEL DORP</t>
  </si>
  <si>
    <t>13049D073</t>
  </si>
  <si>
    <t>OEVEL-INDUSTRIEGEBIED</t>
  </si>
  <si>
    <t>13049B100</t>
  </si>
  <si>
    <t>OLENSEWEG</t>
  </si>
  <si>
    <t>13049B190</t>
  </si>
  <si>
    <t>OOSTERWIJK-HAARD-VERSPREIDE BEWONING-WEST</t>
  </si>
  <si>
    <t>13049B110</t>
  </si>
  <si>
    <t>OOSTERWIJK-WEST</t>
  </si>
  <si>
    <t>13049B042</t>
  </si>
  <si>
    <t>STENENHOEVE</t>
  </si>
  <si>
    <t>13049A19-</t>
  </si>
  <si>
    <t>STIPPELBERG-GOORHEIDE-KEMPISCHE ARDENNEN</t>
  </si>
  <si>
    <t>13049B00-</t>
  </si>
  <si>
    <t>TONGERLO CENTRUM</t>
  </si>
  <si>
    <t>13049B124</t>
  </si>
  <si>
    <t>TRIENENKANT</t>
  </si>
  <si>
    <t>13049B180</t>
  </si>
  <si>
    <t>TRUCHELVEN-ILSE VELDEN</t>
  </si>
  <si>
    <t>13049A200</t>
  </si>
  <si>
    <t>VOORTKAPEL</t>
  </si>
  <si>
    <t>13049A00-</t>
  </si>
  <si>
    <t>WESTERLO CENTRUM</t>
  </si>
  <si>
    <t>13049A032</t>
  </si>
  <si>
    <t>WESTERLO CENTRUM WEST</t>
  </si>
  <si>
    <t>13049D0PA</t>
  </si>
  <si>
    <t>WOLFACKER-PLASSENDONCK</t>
  </si>
  <si>
    <t>13049C00-</t>
  </si>
  <si>
    <t>ZOERLE-PARWIJS</t>
  </si>
  <si>
    <t>Congo Kinshasa</t>
  </si>
  <si>
    <t>Congo Brazaville</t>
  </si>
  <si>
    <t>Nepal</t>
  </si>
  <si>
    <t>Equatoriaal Guinea</t>
  </si>
  <si>
    <t>Guatemala</t>
  </si>
  <si>
    <t>waarvan EU-buurlanden</t>
  </si>
  <si>
    <t>Guyana</t>
  </si>
  <si>
    <t>Soedan</t>
  </si>
  <si>
    <t>NIS-code</t>
  </si>
  <si>
    <t>Gemeente</t>
  </si>
  <si>
    <t>Nummer statistische sector</t>
  </si>
  <si>
    <t>Naam statistische sector</t>
  </si>
  <si>
    <t>Wijk</t>
  </si>
  <si>
    <t>via griffie</t>
  </si>
  <si>
    <t>REISPASSEN</t>
  </si>
  <si>
    <t>LFT</t>
  </si>
  <si>
    <t>Servië en Montenegro</t>
  </si>
  <si>
    <t>Noord-Macedonië</t>
  </si>
  <si>
    <t>Palestina</t>
  </si>
  <si>
    <t>Chili</t>
  </si>
  <si>
    <t>immigratie</t>
  </si>
  <si>
    <t>emigratie</t>
  </si>
  <si>
    <t>echtscheidingen worden sedert 2021 door de griffies overgeschreven.</t>
  </si>
  <si>
    <t>stijging 2023-1981</t>
  </si>
  <si>
    <t>stijging 2023-2019</t>
  </si>
  <si>
    <t>Costa 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</si>
</sst>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-;_-* #,##0.00\-;_-* &quot;-&quot;??_-;_-@_-"/>
    <numFmt numFmtId="165" formatCode="0.0%"/>
    <numFmt numFmtId="166" formatCode="0.000"/>
    <numFmt numFmtId="167" formatCode="0.0"/>
    <numFmt numFmtId="168" formatCode="#,##0;[Red]#,##0"/>
    <numFmt numFmtId="169" formatCode="0;[Red]0"/>
    <numFmt numFmtId="170" formatCode="d\-mm\-yyyy"/>
    <numFmt numFmtId="171" formatCode="_-* #,##0_-;_-* #,##0\-;_-* &quot;-&quot;??_-;_-@_-"/>
  </numFmts>
  <fonts count="11" x14ac:knownFonts="1">
    <font>
      <sz val="10"/>
      <name val="Tahom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</font>
    <font>
      <sz val="8"/>
      <name val="Tahoma"/>
    </font>
    <font>
      <sz val="12"/>
      <name val="Gill Sans MT"/>
      <family val="2"/>
    </font>
    <font>
      <b/>
      <sz val="12"/>
      <name val="Gill Sans MT"/>
      <family val="2"/>
    </font>
    <font>
      <b/>
      <sz val="11"/>
      <color theme="1"/>
      <name val="Gill Sans MT"/>
      <family val="2"/>
    </font>
    <font>
      <sz val="10"/>
      <name val="Gill Sans MT"/>
      <family val="2"/>
    </font>
    <font>
      <sz val="11"/>
      <color theme="1"/>
      <name val="Gill Sans MT"/>
      <family val="2"/>
    </font>
    <font>
      <b/>
      <sz val="12"/>
      <color rgb="FF000000"/>
      <name val="Gill Sans MT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220">
    <xf numFmtId="0" fontId="0" fillId="0" borderId="0" xfId="0"/>
    <xf numFmtId="0" fontId="5" fillId="0" borderId="0" xfId="0" applyFont="1" applyAlignment="1">
      <alignment horizontal="right"/>
    </xf>
    <xf numFmtId="0" fontId="5" fillId="0" borderId="0" xfId="0" applyFont="1"/>
    <xf numFmtId="0" fontId="5" fillId="2" borderId="0" xfId="0" applyFont="1" applyFill="1"/>
    <xf numFmtId="0" fontId="5" fillId="0" borderId="1" xfId="0" applyFont="1" applyBorder="1"/>
    <xf numFmtId="0" fontId="5" fillId="0" borderId="2" xfId="0" applyFont="1" applyBorder="1"/>
    <xf numFmtId="0" fontId="5" fillId="2" borderId="3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168" fontId="5" fillId="0" borderId="0" xfId="0" applyNumberFormat="1" applyFont="1"/>
    <xf numFmtId="168" fontId="5" fillId="2" borderId="0" xfId="0" applyNumberFormat="1" applyFont="1" applyFill="1"/>
    <xf numFmtId="168" fontId="5" fillId="2" borderId="2" xfId="0" applyNumberFormat="1" applyFont="1" applyFill="1" applyBorder="1"/>
    <xf numFmtId="168" fontId="5" fillId="2" borderId="5" xfId="0" applyNumberFormat="1" applyFont="1" applyFill="1" applyBorder="1"/>
    <xf numFmtId="168" fontId="5" fillId="2" borderId="6" xfId="0" applyNumberFormat="1" applyFont="1" applyFill="1" applyBorder="1"/>
    <xf numFmtId="168" fontId="5" fillId="0" borderId="3" xfId="0" applyNumberFormat="1" applyFont="1" applyBorder="1"/>
    <xf numFmtId="165" fontId="5" fillId="0" borderId="0" xfId="2" applyNumberFormat="1" applyFont="1" applyFill="1" applyBorder="1"/>
    <xf numFmtId="165" fontId="5" fillId="0" borderId="0" xfId="0" applyNumberFormat="1" applyFont="1"/>
    <xf numFmtId="168" fontId="5" fillId="0" borderId="1" xfId="0" applyNumberFormat="1" applyFont="1" applyBorder="1"/>
    <xf numFmtId="168" fontId="5" fillId="0" borderId="7" xfId="0" applyNumberFormat="1" applyFont="1" applyBorder="1"/>
    <xf numFmtId="168" fontId="5" fillId="2" borderId="9" xfId="0" applyNumberFormat="1" applyFont="1" applyFill="1" applyBorder="1"/>
    <xf numFmtId="168" fontId="5" fillId="0" borderId="0" xfId="0" applyNumberFormat="1" applyFont="1" applyAlignment="1">
      <alignment horizontal="right"/>
    </xf>
    <xf numFmtId="168" fontId="5" fillId="0" borderId="2" xfId="0" applyNumberFormat="1" applyFont="1" applyBorder="1"/>
    <xf numFmtId="168" fontId="5" fillId="0" borderId="5" xfId="0" applyNumberFormat="1" applyFont="1" applyBorder="1"/>
    <xf numFmtId="168" fontId="5" fillId="2" borderId="10" xfId="0" applyNumberFormat="1" applyFont="1" applyFill="1" applyBorder="1"/>
    <xf numFmtId="168" fontId="5" fillId="2" borderId="4" xfId="0" applyNumberFormat="1" applyFont="1" applyFill="1" applyBorder="1" applyAlignment="1">
      <alignment horizontal="right"/>
    </xf>
    <xf numFmtId="168" fontId="5" fillId="2" borderId="6" xfId="0" applyNumberFormat="1" applyFont="1" applyFill="1" applyBorder="1" applyAlignment="1">
      <alignment horizontal="right"/>
    </xf>
    <xf numFmtId="168" fontId="5" fillId="2" borderId="11" xfId="0" applyNumberFormat="1" applyFont="1" applyFill="1" applyBorder="1" applyAlignment="1">
      <alignment horizontal="right"/>
    </xf>
    <xf numFmtId="166" fontId="5" fillId="0" borderId="0" xfId="2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2" borderId="0" xfId="0" applyNumberFormat="1" applyFont="1" applyFill="1"/>
    <xf numFmtId="3" fontId="5" fillId="2" borderId="0" xfId="0" applyNumberFormat="1" applyFont="1" applyFill="1" applyAlignment="1">
      <alignment horizontal="right"/>
    </xf>
    <xf numFmtId="3" fontId="5" fillId="0" borderId="0" xfId="0" applyNumberFormat="1" applyFont="1"/>
    <xf numFmtId="3" fontId="5" fillId="2" borderId="0" xfId="2" applyNumberFormat="1" applyFont="1" applyFill="1" applyBorder="1" applyAlignment="1">
      <alignment horizontal="right"/>
    </xf>
    <xf numFmtId="9" fontId="5" fillId="2" borderId="7" xfId="2" applyFont="1" applyFill="1" applyBorder="1" applyAlignment="1">
      <alignment horizontal="right"/>
    </xf>
    <xf numFmtId="9" fontId="5" fillId="2" borderId="11" xfId="2" applyFont="1" applyFill="1" applyBorder="1" applyAlignment="1">
      <alignment horizontal="right"/>
    </xf>
    <xf numFmtId="3" fontId="5" fillId="2" borderId="7" xfId="0" applyNumberFormat="1" applyFont="1" applyFill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9" fontId="5" fillId="2" borderId="1" xfId="2" applyFont="1" applyFill="1" applyBorder="1" applyAlignment="1">
      <alignment horizontal="right"/>
    </xf>
    <xf numFmtId="9" fontId="5" fillId="2" borderId="4" xfId="2" applyFont="1" applyFill="1" applyBorder="1" applyAlignment="1">
      <alignment horizontal="right"/>
    </xf>
    <xf numFmtId="9" fontId="5" fillId="2" borderId="10" xfId="2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5" fillId="2" borderId="5" xfId="0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right"/>
    </xf>
    <xf numFmtId="3" fontId="5" fillId="2" borderId="10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5" fillId="2" borderId="4" xfId="0" applyNumberFormat="1" applyFont="1" applyFill="1" applyBorder="1" applyAlignment="1">
      <alignment horizontal="right"/>
    </xf>
    <xf numFmtId="170" fontId="5" fillId="2" borderId="7" xfId="0" applyNumberFormat="1" applyFont="1" applyFill="1" applyBorder="1" applyAlignment="1">
      <alignment horizontal="right"/>
    </xf>
    <xf numFmtId="4" fontId="5" fillId="2" borderId="8" xfId="0" applyNumberFormat="1" applyFont="1" applyFill="1" applyBorder="1" applyAlignment="1">
      <alignment horizontal="right"/>
    </xf>
    <xf numFmtId="3" fontId="5" fillId="2" borderId="8" xfId="0" applyNumberFormat="1" applyFont="1" applyFill="1" applyBorder="1" applyAlignment="1">
      <alignment horizontal="right"/>
    </xf>
    <xf numFmtId="170" fontId="5" fillId="2" borderId="1" xfId="0" applyNumberFormat="1" applyFont="1" applyFill="1" applyBorder="1" applyAlignment="1">
      <alignment horizontal="right"/>
    </xf>
    <xf numFmtId="170" fontId="5" fillId="2" borderId="2" xfId="0" applyNumberFormat="1" applyFont="1" applyFill="1" applyBorder="1" applyAlignment="1">
      <alignment horizontal="right"/>
    </xf>
    <xf numFmtId="3" fontId="5" fillId="2" borderId="9" xfId="0" applyNumberFormat="1" applyFont="1" applyFill="1" applyBorder="1" applyAlignment="1">
      <alignment horizontal="right"/>
    </xf>
    <xf numFmtId="170" fontId="5" fillId="0" borderId="0" xfId="0" applyNumberFormat="1" applyFont="1" applyAlignment="1">
      <alignment horizontal="right"/>
    </xf>
    <xf numFmtId="3" fontId="5" fillId="0" borderId="10" xfId="0" quotePrefix="1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170" fontId="5" fillId="2" borderId="8" xfId="0" applyNumberFormat="1" applyFont="1" applyFill="1" applyBorder="1" applyAlignment="1">
      <alignment horizontal="right"/>
    </xf>
    <xf numFmtId="170" fontId="5" fillId="2" borderId="10" xfId="0" applyNumberFormat="1" applyFont="1" applyFill="1" applyBorder="1" applyAlignment="1">
      <alignment horizontal="right"/>
    </xf>
    <xf numFmtId="170" fontId="5" fillId="2" borderId="9" xfId="0" applyNumberFormat="1" applyFont="1" applyFill="1" applyBorder="1" applyAlignment="1">
      <alignment horizontal="right"/>
    </xf>
    <xf numFmtId="10" fontId="5" fillId="2" borderId="0" xfId="2" applyNumberFormat="1" applyFont="1" applyFill="1" applyBorder="1"/>
    <xf numFmtId="1" fontId="5" fillId="2" borderId="0" xfId="0" applyNumberFormat="1" applyFont="1" applyFill="1" applyAlignment="1">
      <alignment horizontal="right"/>
    </xf>
    <xf numFmtId="2" fontId="5" fillId="2" borderId="0" xfId="0" applyNumberFormat="1" applyFont="1" applyFill="1" applyAlignment="1">
      <alignment horizontal="right"/>
    </xf>
    <xf numFmtId="0" fontId="5" fillId="2" borderId="7" xfId="0" applyFont="1" applyFill="1" applyBorder="1" applyAlignment="1">
      <alignment horizontal="left"/>
    </xf>
    <xf numFmtId="1" fontId="5" fillId="2" borderId="3" xfId="0" applyNumberFormat="1" applyFont="1" applyFill="1" applyBorder="1" applyAlignment="1">
      <alignment horizontal="right"/>
    </xf>
    <xf numFmtId="166" fontId="5" fillId="2" borderId="3" xfId="2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5" fillId="2" borderId="4" xfId="0" applyFont="1" applyFill="1" applyBorder="1"/>
    <xf numFmtId="0" fontId="5" fillId="2" borderId="7" xfId="0" applyFont="1" applyFill="1" applyBorder="1" applyAlignment="1">
      <alignment horizontal="center"/>
    </xf>
    <xf numFmtId="16" fontId="5" fillId="2" borderId="2" xfId="0" applyNumberFormat="1" applyFont="1" applyFill="1" applyBorder="1" applyAlignment="1">
      <alignment horizontal="right" vertical="top"/>
    </xf>
    <xf numFmtId="0" fontId="5" fillId="2" borderId="5" xfId="0" applyFont="1" applyFill="1" applyBorder="1" applyAlignment="1">
      <alignment horizontal="right" vertical="top"/>
    </xf>
    <xf numFmtId="0" fontId="5" fillId="2" borderId="5" xfId="0" applyFont="1" applyFill="1" applyBorder="1" applyAlignment="1">
      <alignment vertical="top"/>
    </xf>
    <xf numFmtId="3" fontId="5" fillId="2" borderId="5" xfId="0" applyNumberFormat="1" applyFont="1" applyFill="1" applyBorder="1" applyAlignment="1">
      <alignment horizontal="right" vertical="top"/>
    </xf>
    <xf numFmtId="0" fontId="5" fillId="2" borderId="7" xfId="0" applyFont="1" applyFill="1" applyBorder="1" applyAlignment="1">
      <alignment horizontal="right"/>
    </xf>
    <xf numFmtId="1" fontId="5" fillId="2" borderId="1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 vertical="top"/>
    </xf>
    <xf numFmtId="0" fontId="5" fillId="2" borderId="6" xfId="0" applyFont="1" applyFill="1" applyBorder="1" applyAlignment="1">
      <alignment horizontal="right" vertical="top"/>
    </xf>
    <xf numFmtId="0" fontId="5" fillId="0" borderId="1" xfId="0" applyFont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166" fontId="5" fillId="2" borderId="7" xfId="2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vertical="top"/>
    </xf>
    <xf numFmtId="0" fontId="5" fillId="2" borderId="6" xfId="0" applyFont="1" applyFill="1" applyBorder="1" applyAlignment="1">
      <alignment vertical="top"/>
    </xf>
    <xf numFmtId="166" fontId="5" fillId="0" borderId="1" xfId="2" applyNumberFormat="1" applyFont="1" applyBorder="1" applyAlignment="1">
      <alignment horizontal="right"/>
    </xf>
    <xf numFmtId="166" fontId="5" fillId="0" borderId="4" xfId="2" applyNumberFormat="1" applyFont="1" applyBorder="1" applyAlignment="1">
      <alignment horizontal="right"/>
    </xf>
    <xf numFmtId="3" fontId="5" fillId="2" borderId="2" xfId="0" applyNumberFormat="1" applyFont="1" applyFill="1" applyBorder="1" applyAlignment="1">
      <alignment horizontal="right" vertical="top"/>
    </xf>
    <xf numFmtId="3" fontId="5" fillId="0" borderId="1" xfId="0" applyNumberFormat="1" applyFont="1" applyBorder="1"/>
    <xf numFmtId="3" fontId="5" fillId="0" borderId="4" xfId="0" applyNumberFormat="1" applyFont="1" applyBorder="1"/>
    <xf numFmtId="1" fontId="5" fillId="2" borderId="8" xfId="0" applyNumberFormat="1" applyFont="1" applyFill="1" applyBorder="1" applyAlignment="1">
      <alignment horizontal="right"/>
    </xf>
    <xf numFmtId="1" fontId="5" fillId="2" borderId="10" xfId="0" applyNumberFormat="1" applyFont="1" applyFill="1" applyBorder="1" applyAlignment="1">
      <alignment horizontal="right"/>
    </xf>
    <xf numFmtId="1" fontId="5" fillId="2" borderId="7" xfId="0" applyNumberFormat="1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165" fontId="5" fillId="2" borderId="4" xfId="2" applyNumberFormat="1" applyFont="1" applyFill="1" applyBorder="1" applyAlignment="1">
      <alignment horizontal="right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right" vertical="top"/>
    </xf>
    <xf numFmtId="0" fontId="5" fillId="0" borderId="10" xfId="0" applyFont="1" applyBorder="1" applyAlignment="1">
      <alignment horizontal="right"/>
    </xf>
    <xf numFmtId="0" fontId="5" fillId="0" borderId="10" xfId="0" applyFont="1" applyBorder="1"/>
    <xf numFmtId="3" fontId="5" fillId="2" borderId="7" xfId="0" applyNumberFormat="1" applyFont="1" applyFill="1" applyBorder="1"/>
    <xf numFmtId="3" fontId="5" fillId="2" borderId="11" xfId="0" applyNumberFormat="1" applyFont="1" applyFill="1" applyBorder="1"/>
    <xf numFmtId="3" fontId="5" fillId="2" borderId="1" xfId="0" applyNumberFormat="1" applyFont="1" applyFill="1" applyBorder="1"/>
    <xf numFmtId="3" fontId="5" fillId="2" borderId="4" xfId="0" applyNumberFormat="1" applyFont="1" applyFill="1" applyBorder="1"/>
    <xf numFmtId="3" fontId="5" fillId="2" borderId="2" xfId="0" applyNumberFormat="1" applyFont="1" applyFill="1" applyBorder="1"/>
    <xf numFmtId="3" fontId="5" fillId="2" borderId="6" xfId="0" applyNumberFormat="1" applyFont="1" applyFill="1" applyBorder="1"/>
    <xf numFmtId="164" fontId="5" fillId="2" borderId="8" xfId="1" applyFont="1" applyFill="1" applyBorder="1" applyAlignment="1">
      <alignment horizontal="right"/>
    </xf>
    <xf numFmtId="164" fontId="5" fillId="2" borderId="10" xfId="1" applyFont="1" applyFill="1" applyBorder="1" applyAlignment="1">
      <alignment horizontal="right"/>
    </xf>
    <xf numFmtId="164" fontId="5" fillId="2" borderId="9" xfId="1" applyFont="1" applyFill="1" applyBorder="1" applyAlignment="1">
      <alignment horizontal="right"/>
    </xf>
    <xf numFmtId="164" fontId="5" fillId="0" borderId="10" xfId="1" applyFont="1" applyBorder="1" applyAlignment="1">
      <alignment horizontal="right"/>
    </xf>
    <xf numFmtId="168" fontId="5" fillId="0" borderId="4" xfId="0" applyNumberFormat="1" applyFont="1" applyBorder="1"/>
    <xf numFmtId="168" fontId="5" fillId="0" borderId="3" xfId="0" applyNumberFormat="1" applyFont="1" applyBorder="1" applyAlignment="1">
      <alignment horizontal="right"/>
    </xf>
    <xf numFmtId="9" fontId="5" fillId="0" borderId="4" xfId="2" applyFont="1" applyFill="1" applyBorder="1"/>
    <xf numFmtId="9" fontId="5" fillId="0" borderId="0" xfId="2" applyFont="1" applyFill="1" applyBorder="1"/>
    <xf numFmtId="168" fontId="5" fillId="0" borderId="10" xfId="0" applyNumberFormat="1" applyFont="1" applyBorder="1"/>
    <xf numFmtId="170" fontId="5" fillId="2" borderId="1" xfId="0" applyNumberFormat="1" applyFont="1" applyFill="1" applyBorder="1"/>
    <xf numFmtId="3" fontId="5" fillId="2" borderId="10" xfId="0" applyNumberFormat="1" applyFont="1" applyFill="1" applyBorder="1"/>
    <xf numFmtId="0" fontId="5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7" xfId="0" applyFont="1" applyBorder="1"/>
    <xf numFmtId="0" fontId="5" fillId="0" borderId="11" xfId="0" applyFont="1" applyBorder="1"/>
    <xf numFmtId="0" fontId="5" fillId="0" borderId="6" xfId="0" applyFont="1" applyBorder="1"/>
    <xf numFmtId="167" fontId="5" fillId="0" borderId="0" xfId="0" applyNumberFormat="1" applyFont="1" applyAlignment="1">
      <alignment horizontal="right"/>
    </xf>
    <xf numFmtId="0" fontId="5" fillId="2" borderId="8" xfId="0" applyFont="1" applyFill="1" applyBorder="1" applyAlignment="1">
      <alignment horizontal="center" wrapText="1"/>
    </xf>
    <xf numFmtId="169" fontId="5" fillId="2" borderId="10" xfId="0" applyNumberFormat="1" applyFont="1" applyFill="1" applyBorder="1" applyAlignment="1">
      <alignment horizontal="right"/>
    </xf>
    <xf numFmtId="168" fontId="5" fillId="3" borderId="1" xfId="0" applyNumberFormat="1" applyFont="1" applyFill="1" applyBorder="1"/>
    <xf numFmtId="168" fontId="5" fillId="3" borderId="0" xfId="0" applyNumberFormat="1" applyFont="1" applyFill="1"/>
    <xf numFmtId="168" fontId="5" fillId="3" borderId="5" xfId="0" applyNumberFormat="1" applyFont="1" applyFill="1" applyBorder="1"/>
    <xf numFmtId="168" fontId="5" fillId="3" borderId="7" xfId="0" applyNumberFormat="1" applyFont="1" applyFill="1" applyBorder="1"/>
    <xf numFmtId="168" fontId="5" fillId="3" borderId="3" xfId="0" applyNumberFormat="1" applyFont="1" applyFill="1" applyBorder="1"/>
    <xf numFmtId="168" fontId="5" fillId="3" borderId="2" xfId="0" applyNumberFormat="1" applyFont="1" applyFill="1" applyBorder="1"/>
    <xf numFmtId="168" fontId="5" fillId="4" borderId="0" xfId="0" applyNumberFormat="1" applyFont="1" applyFill="1"/>
    <xf numFmtId="9" fontId="5" fillId="2" borderId="8" xfId="2" applyFont="1" applyFill="1" applyBorder="1" applyAlignment="1">
      <alignment horizontal="right"/>
    </xf>
    <xf numFmtId="168" fontId="5" fillId="5" borderId="4" xfId="0" applyNumberFormat="1" applyFont="1" applyFill="1" applyBorder="1" applyAlignment="1">
      <alignment horizontal="right"/>
    </xf>
    <xf numFmtId="168" fontId="5" fillId="2" borderId="8" xfId="0" applyNumberFormat="1" applyFont="1" applyFill="1" applyBorder="1" applyAlignment="1">
      <alignment horizontal="center"/>
    </xf>
    <xf numFmtId="168" fontId="5" fillId="2" borderId="12" xfId="0" applyNumberFormat="1" applyFont="1" applyFill="1" applyBorder="1"/>
    <xf numFmtId="168" fontId="5" fillId="2" borderId="13" xfId="0" applyNumberFormat="1" applyFont="1" applyFill="1" applyBorder="1"/>
    <xf numFmtId="168" fontId="5" fillId="2" borderId="14" xfId="0" applyNumberFormat="1" applyFont="1" applyFill="1" applyBorder="1"/>
    <xf numFmtId="1" fontId="5" fillId="2" borderId="9" xfId="0" applyNumberFormat="1" applyFont="1" applyFill="1" applyBorder="1" applyAlignment="1">
      <alignment horizontal="right"/>
    </xf>
    <xf numFmtId="168" fontId="6" fillId="6" borderId="4" xfId="0" applyNumberFormat="1" applyFont="1" applyFill="1" applyBorder="1" applyAlignment="1">
      <alignment horizontal="right"/>
    </xf>
    <xf numFmtId="168" fontId="5" fillId="5" borderId="0" xfId="0" applyNumberFormat="1" applyFont="1" applyFill="1"/>
    <xf numFmtId="165" fontId="5" fillId="5" borderId="0" xfId="2" applyNumberFormat="1" applyFont="1" applyFill="1" applyBorder="1"/>
    <xf numFmtId="3" fontId="5" fillId="2" borderId="2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168" fontId="6" fillId="2" borderId="4" xfId="0" applyNumberFormat="1" applyFont="1" applyFill="1" applyBorder="1" applyAlignment="1">
      <alignment horizontal="right"/>
    </xf>
    <xf numFmtId="3" fontId="5" fillId="2" borderId="10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168" fontId="5" fillId="2" borderId="7" xfId="0" applyNumberFormat="1" applyFont="1" applyFill="1" applyBorder="1"/>
    <xf numFmtId="168" fontId="5" fillId="6" borderId="4" xfId="0" applyNumberFormat="1" applyFont="1" applyFill="1" applyBorder="1" applyAlignment="1">
      <alignment horizontal="right"/>
    </xf>
    <xf numFmtId="168" fontId="6" fillId="6" borderId="6" xfId="0" applyNumberFormat="1" applyFont="1" applyFill="1" applyBorder="1" applyAlignment="1">
      <alignment horizontal="right"/>
    </xf>
    <xf numFmtId="168" fontId="6" fillId="4" borderId="0" xfId="0" applyNumberFormat="1" applyFont="1" applyFill="1"/>
    <xf numFmtId="0" fontId="5" fillId="0" borderId="0" xfId="0" quotePrefix="1" applyFont="1"/>
    <xf numFmtId="168" fontId="5" fillId="2" borderId="3" xfId="0" applyNumberFormat="1" applyFont="1" applyFill="1" applyBorder="1"/>
    <xf numFmtId="168" fontId="5" fillId="2" borderId="11" xfId="0" applyNumberFormat="1" applyFont="1" applyFill="1" applyBorder="1"/>
    <xf numFmtId="168" fontId="5" fillId="5" borderId="1" xfId="0" applyNumberFormat="1" applyFont="1" applyFill="1" applyBorder="1"/>
    <xf numFmtId="168" fontId="5" fillId="5" borderId="4" xfId="0" applyNumberFormat="1" applyFont="1" applyFill="1" applyBorder="1"/>
    <xf numFmtId="168" fontId="5" fillId="5" borderId="2" xfId="0" applyNumberFormat="1" applyFont="1" applyFill="1" applyBorder="1"/>
    <xf numFmtId="165" fontId="5" fillId="5" borderId="1" xfId="0" applyNumberFormat="1" applyFont="1" applyFill="1" applyBorder="1"/>
    <xf numFmtId="165" fontId="5" fillId="5" borderId="2" xfId="0" applyNumberFormat="1" applyFont="1" applyFill="1" applyBorder="1"/>
    <xf numFmtId="168" fontId="5" fillId="5" borderId="8" xfId="0" applyNumberFormat="1" applyFont="1" applyFill="1" applyBorder="1"/>
    <xf numFmtId="168" fontId="5" fillId="5" borderId="9" xfId="0" applyNumberFormat="1" applyFont="1" applyFill="1" applyBorder="1"/>
    <xf numFmtId="168" fontId="5" fillId="5" borderId="15" xfId="0" applyNumberFormat="1" applyFont="1" applyFill="1" applyBorder="1"/>
    <xf numFmtId="168" fontId="5" fillId="5" borderId="10" xfId="0" applyNumberFormat="1" applyFont="1" applyFill="1" applyBorder="1"/>
    <xf numFmtId="0" fontId="7" fillId="7" borderId="0" xfId="3" applyFont="1" applyFill="1"/>
    <xf numFmtId="0" fontId="8" fillId="0" borderId="0" xfId="0" applyFont="1"/>
    <xf numFmtId="0" fontId="9" fillId="0" borderId="0" xfId="3" applyFont="1"/>
    <xf numFmtId="1" fontId="5" fillId="0" borderId="0" xfId="0" applyNumberFormat="1" applyFont="1"/>
    <xf numFmtId="0" fontId="10" fillId="0" borderId="0" xfId="0" applyFont="1" applyAlignment="1">
      <alignment horizontal="right" vertical="center" wrapText="1"/>
    </xf>
    <xf numFmtId="0" fontId="5" fillId="5" borderId="0" xfId="0" applyFont="1" applyFill="1"/>
    <xf numFmtId="1" fontId="5" fillId="5" borderId="0" xfId="0" applyNumberFormat="1" applyFont="1" applyFill="1"/>
    <xf numFmtId="9" fontId="5" fillId="5" borderId="0" xfId="2" applyFont="1" applyFill="1" applyBorder="1"/>
    <xf numFmtId="9" fontId="5" fillId="5" borderId="5" xfId="2" applyFont="1" applyFill="1" applyBorder="1"/>
    <xf numFmtId="0" fontId="5" fillId="2" borderId="8" xfId="0" applyFont="1" applyFill="1" applyBorder="1"/>
    <xf numFmtId="0" fontId="5" fillId="2" borderId="10" xfId="0" applyFont="1" applyFill="1" applyBorder="1"/>
    <xf numFmtId="0" fontId="5" fillId="2" borderId="9" xfId="0" applyFont="1" applyFill="1" applyBorder="1"/>
    <xf numFmtId="168" fontId="5" fillId="0" borderId="3" xfId="0" applyNumberFormat="1" applyFont="1" applyBorder="1" applyAlignment="1">
      <alignment horizontal="center"/>
    </xf>
    <xf numFmtId="168" fontId="5" fillId="2" borderId="5" xfId="0" applyNumberFormat="1" applyFont="1" applyFill="1" applyBorder="1" applyAlignment="1">
      <alignment horizontal="left"/>
    </xf>
    <xf numFmtId="168" fontId="5" fillId="2" borderId="2" xfId="0" applyNumberFormat="1" applyFont="1" applyFill="1" applyBorder="1" applyAlignment="1">
      <alignment horizontal="left"/>
    </xf>
    <xf numFmtId="168" fontId="5" fillId="2" borderId="6" xfId="0" applyNumberFormat="1" applyFont="1" applyFill="1" applyBorder="1" applyAlignment="1">
      <alignment horizontal="left"/>
    </xf>
    <xf numFmtId="168" fontId="5" fillId="2" borderId="1" xfId="0" applyNumberFormat="1" applyFont="1" applyFill="1" applyBorder="1"/>
    <xf numFmtId="168" fontId="5" fillId="2" borderId="4" xfId="0" applyNumberFormat="1" applyFont="1" applyFill="1" applyBorder="1"/>
    <xf numFmtId="168" fontId="6" fillId="2" borderId="11" xfId="0" applyNumberFormat="1" applyFont="1" applyFill="1" applyBorder="1" applyAlignment="1">
      <alignment horizontal="right"/>
    </xf>
    <xf numFmtId="168" fontId="6" fillId="6" borderId="11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left"/>
    </xf>
    <xf numFmtId="171" fontId="5" fillId="0" borderId="0" xfId="1" applyNumberFormat="1" applyFont="1"/>
    <xf numFmtId="171" fontId="5" fillId="0" borderId="0" xfId="1" applyNumberFormat="1" applyFont="1" applyAlignment="1">
      <alignment horizontal="right"/>
    </xf>
    <xf numFmtId="0" fontId="1" fillId="0" borderId="0" xfId="4"/>
    <xf numFmtId="168" fontId="6" fillId="2" borderId="6" xfId="0" applyNumberFormat="1" applyFont="1" applyFill="1" applyBorder="1" applyAlignment="1">
      <alignment horizontal="right"/>
    </xf>
    <xf numFmtId="3" fontId="5" fillId="2" borderId="15" xfId="0" applyNumberFormat="1" applyFont="1" applyFill="1" applyBorder="1" applyAlignment="1">
      <alignment horizontal="right"/>
    </xf>
    <xf numFmtId="3" fontId="5" fillId="2" borderId="12" xfId="0" applyNumberFormat="1" applyFont="1" applyFill="1" applyBorder="1" applyAlignment="1">
      <alignment horizontal="right"/>
    </xf>
    <xf numFmtId="0" fontId="5" fillId="2" borderId="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3" fontId="5" fillId="2" borderId="7" xfId="0" applyNumberFormat="1" applyFont="1" applyFill="1" applyBorder="1"/>
    <xf numFmtId="3" fontId="5" fillId="2" borderId="11" xfId="0" applyNumberFormat="1" applyFont="1" applyFill="1" applyBorder="1"/>
    <xf numFmtId="3" fontId="5" fillId="2" borderId="3" xfId="0" applyNumberFormat="1" applyFont="1" applyFill="1" applyBorder="1" applyAlignment="1">
      <alignment horizontal="center"/>
    </xf>
    <xf numFmtId="166" fontId="5" fillId="2" borderId="7" xfId="2" applyNumberFormat="1" applyFont="1" applyFill="1" applyBorder="1" applyAlignment="1">
      <alignment horizontal="center"/>
    </xf>
    <xf numFmtId="166" fontId="5" fillId="2" borderId="3" xfId="2" applyNumberFormat="1" applyFont="1" applyFill="1" applyBorder="1" applyAlignment="1">
      <alignment horizontal="center"/>
    </xf>
    <xf numFmtId="166" fontId="5" fillId="2" borderId="11" xfId="2" applyNumberFormat="1" applyFont="1" applyFill="1" applyBorder="1" applyAlignment="1">
      <alignment horizontal="center"/>
    </xf>
    <xf numFmtId="14" fontId="5" fillId="2" borderId="7" xfId="0" applyNumberFormat="1" applyFont="1" applyFill="1" applyBorder="1" applyAlignment="1">
      <alignment horizontal="center"/>
    </xf>
    <xf numFmtId="14" fontId="5" fillId="2" borderId="3" xfId="0" applyNumberFormat="1" applyFont="1" applyFill="1" applyBorder="1" applyAlignment="1">
      <alignment horizontal="center"/>
    </xf>
    <xf numFmtId="14" fontId="5" fillId="2" borderId="11" xfId="0" applyNumberFormat="1" applyFont="1" applyFill="1" applyBorder="1" applyAlignment="1">
      <alignment horizontal="center"/>
    </xf>
    <xf numFmtId="168" fontId="5" fillId="2" borderId="7" xfId="0" applyNumberFormat="1" applyFont="1" applyFill="1" applyBorder="1" applyAlignment="1">
      <alignment horizontal="center"/>
    </xf>
    <xf numFmtId="168" fontId="5" fillId="2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68" fontId="5" fillId="2" borderId="7" xfId="0" quotePrefix="1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68" fontId="5" fillId="2" borderId="3" xfId="0" quotePrefix="1" applyNumberFormat="1" applyFont="1" applyFill="1" applyBorder="1" applyAlignment="1">
      <alignment horizontal="center"/>
    </xf>
    <xf numFmtId="4" fontId="5" fillId="2" borderId="7" xfId="0" applyNumberFormat="1" applyFont="1" applyFill="1" applyBorder="1" applyAlignment="1">
      <alignment horizontal="center"/>
    </xf>
    <xf numFmtId="4" fontId="5" fillId="2" borderId="11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</cellXfs>
  <cellStyles count="5">
    <cellStyle name="Komma" xfId="1" builtinId="3"/>
    <cellStyle name="Procent" xfId="2" builtinId="5"/>
    <cellStyle name="Standaard" xfId="0" builtinId="0"/>
    <cellStyle name="Standaard 2" xfId="3" xr:uid="{BB804A30-2FC4-44F4-A322-7704B14FB8DC}"/>
    <cellStyle name="Standaard 3" xfId="4" xr:uid="{E4FDC18F-3874-4195-812E-6062C12AFFD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29"/>
  <sheetViews>
    <sheetView tabSelected="1" zoomScale="110" zoomScaleNormal="11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Q13" sqref="Q13"/>
    </sheetView>
  </sheetViews>
  <sheetFormatPr defaultColWidth="9.109375" defaultRowHeight="19.2" x14ac:dyDescent="0.5"/>
  <cols>
    <col min="1" max="1" width="24.44140625" style="1" bestFit="1" customWidth="1"/>
    <col min="2" max="2" width="4.44140625" style="78" bestFit="1" customWidth="1"/>
    <col min="3" max="4" width="4.44140625" style="1" bestFit="1" customWidth="1"/>
    <col min="5" max="5" width="4.44140625" style="78" bestFit="1" customWidth="1"/>
    <col min="6" max="7" width="4.44140625" style="1" bestFit="1" customWidth="1"/>
    <col min="8" max="8" width="4.44140625" style="86" bestFit="1" customWidth="1"/>
    <col min="9" max="9" width="4.44140625" style="26" bestFit="1" customWidth="1"/>
    <col min="10" max="10" width="5.5546875" style="87" bestFit="1" customWidth="1"/>
    <col min="11" max="11" width="4.44140625" style="78" bestFit="1" customWidth="1"/>
    <col min="12" max="12" width="5" style="1" bestFit="1" customWidth="1"/>
    <col min="13" max="13" width="5.5546875" style="81" bestFit="1" customWidth="1"/>
    <col min="14" max="14" width="7.33203125" style="54" bestFit="1" customWidth="1"/>
    <col min="15" max="15" width="7.33203125" style="27" bestFit="1" customWidth="1"/>
    <col min="16" max="16" width="8" style="27" bestFit="1" customWidth="1"/>
    <col min="17" max="17" width="10.109375" style="54" bestFit="1" customWidth="1"/>
    <col min="18" max="18" width="11.44140625" style="78" bestFit="1" customWidth="1"/>
    <col min="19" max="19" width="10" style="1" bestFit="1" customWidth="1"/>
    <col min="20" max="20" width="14.33203125" style="81" bestFit="1" customWidth="1"/>
    <col min="21" max="21" width="9.5546875" style="98" bestFit="1" customWidth="1"/>
    <col min="22" max="22" width="13.88671875" style="98" bestFit="1" customWidth="1"/>
    <col min="23" max="23" width="5.5546875" style="89" bestFit="1" customWidth="1"/>
    <col min="24" max="24" width="9.33203125" style="90" bestFit="1" customWidth="1"/>
    <col min="25" max="25" width="10.33203125" style="109" bestFit="1" customWidth="1"/>
    <col min="26" max="16384" width="9.109375" style="2"/>
  </cols>
  <sheetData>
    <row r="1" spans="1:27" x14ac:dyDescent="0.5">
      <c r="A1" s="63" t="s">
        <v>203</v>
      </c>
      <c r="B1" s="73"/>
      <c r="C1" s="6"/>
      <c r="D1" s="64">
        <f>AVERAGE(D5:D38)</f>
        <v>221.61764705882354</v>
      </c>
      <c r="E1" s="73"/>
      <c r="F1" s="6"/>
      <c r="G1" s="64">
        <f>AVERAGE(G5:G26)</f>
        <v>198.09090909090909</v>
      </c>
      <c r="H1" s="83"/>
      <c r="I1" s="65"/>
      <c r="J1" s="64">
        <f>AVERAGE(J5:J26)</f>
        <v>1111.3181818181818</v>
      </c>
      <c r="K1" s="73"/>
      <c r="L1" s="6"/>
      <c r="M1" s="64">
        <f>AVERAGE(M5:M26)</f>
        <v>978.0454545454545</v>
      </c>
      <c r="N1" s="34"/>
      <c r="O1" s="56" t="s">
        <v>204</v>
      </c>
      <c r="P1" s="56">
        <f>P5-P47</f>
        <v>6057</v>
      </c>
      <c r="Q1" s="91">
        <f>AVERAGE(Q5:Q47)</f>
        <v>148.93023255813952</v>
      </c>
      <c r="R1" s="93"/>
      <c r="S1" s="64"/>
      <c r="T1" s="74"/>
      <c r="U1" s="91"/>
      <c r="V1" s="91"/>
      <c r="W1" s="100"/>
      <c r="X1" s="101"/>
      <c r="Y1" s="106"/>
    </row>
    <row r="2" spans="1:27" ht="19.8" thickBot="1" x14ac:dyDescent="0.55000000000000004">
      <c r="A2" s="66" t="s">
        <v>46</v>
      </c>
      <c r="B2" s="75"/>
      <c r="C2" s="7"/>
      <c r="D2" s="61">
        <f>AVERAGE(D5:D9)</f>
        <v>188.8</v>
      </c>
      <c r="E2" s="82"/>
      <c r="F2" s="62"/>
      <c r="G2" s="61">
        <f>AVERAGE(G5:G9)</f>
        <v>240.6</v>
      </c>
      <c r="H2" s="82"/>
      <c r="I2" s="62"/>
      <c r="J2" s="61">
        <f>AVERAGE(J5:J9)</f>
        <v>1259.2</v>
      </c>
      <c r="K2" s="82"/>
      <c r="L2" s="62"/>
      <c r="M2" s="61">
        <f>AVERAGE(M5:M9)</f>
        <v>1083.8</v>
      </c>
      <c r="N2" s="82"/>
      <c r="O2" s="62" t="s">
        <v>205</v>
      </c>
      <c r="P2" s="29">
        <f>P5-P9</f>
        <v>517</v>
      </c>
      <c r="Q2" s="138">
        <f>AVERAGE(Q5:Q9)</f>
        <v>115.2</v>
      </c>
      <c r="R2" s="94"/>
      <c r="S2" s="61"/>
      <c r="T2" s="95"/>
      <c r="U2" s="92"/>
      <c r="V2" s="92"/>
      <c r="W2" s="102"/>
      <c r="X2" s="103"/>
      <c r="Y2" s="107"/>
    </row>
    <row r="3" spans="1:27" ht="38.4" x14ac:dyDescent="0.5">
      <c r="A3" s="68" t="s">
        <v>47</v>
      </c>
      <c r="B3" s="198" t="s">
        <v>48</v>
      </c>
      <c r="C3" s="199"/>
      <c r="D3" s="200"/>
      <c r="E3" s="198" t="s">
        <v>49</v>
      </c>
      <c r="F3" s="199"/>
      <c r="G3" s="200"/>
      <c r="H3" s="204" t="s">
        <v>287</v>
      </c>
      <c r="I3" s="205"/>
      <c r="J3" s="206"/>
      <c r="K3" s="204" t="s">
        <v>288</v>
      </c>
      <c r="L3" s="199"/>
      <c r="M3" s="200"/>
      <c r="N3" s="203" t="s">
        <v>50</v>
      </c>
      <c r="O3" s="203"/>
      <c r="P3" s="203"/>
      <c r="Q3" s="203"/>
      <c r="R3" s="144" t="s">
        <v>187</v>
      </c>
      <c r="S3" s="145" t="s">
        <v>188</v>
      </c>
      <c r="T3" s="146" t="s">
        <v>189</v>
      </c>
      <c r="U3" s="96" t="s">
        <v>51</v>
      </c>
      <c r="V3" s="123" t="s">
        <v>154</v>
      </c>
      <c r="W3" s="201" t="s">
        <v>52</v>
      </c>
      <c r="X3" s="202"/>
      <c r="Y3" s="106" t="s">
        <v>102</v>
      </c>
    </row>
    <row r="4" spans="1:27" ht="19.8" thickBot="1" x14ac:dyDescent="0.55000000000000004">
      <c r="A4" s="69" t="s">
        <v>54</v>
      </c>
      <c r="B4" s="76" t="s">
        <v>15</v>
      </c>
      <c r="C4" s="70" t="s">
        <v>16</v>
      </c>
      <c r="D4" s="70" t="s">
        <v>42</v>
      </c>
      <c r="E4" s="76" t="s">
        <v>15</v>
      </c>
      <c r="F4" s="70" t="s">
        <v>16</v>
      </c>
      <c r="G4" s="70" t="s">
        <v>42</v>
      </c>
      <c r="H4" s="84" t="s">
        <v>15</v>
      </c>
      <c r="I4" s="71" t="s">
        <v>16</v>
      </c>
      <c r="J4" s="85" t="s">
        <v>42</v>
      </c>
      <c r="K4" s="84" t="s">
        <v>15</v>
      </c>
      <c r="L4" s="71" t="s">
        <v>16</v>
      </c>
      <c r="M4" s="85" t="s">
        <v>42</v>
      </c>
      <c r="N4" s="88" t="s">
        <v>15</v>
      </c>
      <c r="O4" s="72" t="s">
        <v>16</v>
      </c>
      <c r="P4" s="72" t="s">
        <v>42</v>
      </c>
      <c r="Q4" s="88" t="s">
        <v>53</v>
      </c>
      <c r="R4" s="76"/>
      <c r="S4" s="70"/>
      <c r="T4" s="77"/>
      <c r="U4" s="97"/>
      <c r="V4" s="97"/>
      <c r="W4" s="104"/>
      <c r="X4" s="105" t="s">
        <v>42</v>
      </c>
      <c r="Y4" s="108"/>
    </row>
    <row r="5" spans="1:27" x14ac:dyDescent="0.5">
      <c r="A5" s="1">
        <v>2023</v>
      </c>
      <c r="B5" s="78">
        <v>87</v>
      </c>
      <c r="C5" s="1">
        <v>91</v>
      </c>
      <c r="D5" s="7">
        <f t="shared" ref="D5:D7" si="0">B5+C5</f>
        <v>178</v>
      </c>
      <c r="E5" s="78">
        <v>113</v>
      </c>
      <c r="F5" s="1">
        <v>112</v>
      </c>
      <c r="G5" s="7">
        <f t="shared" ref="G5:G7" si="1">E5+F5</f>
        <v>225</v>
      </c>
      <c r="H5" s="78">
        <v>666</v>
      </c>
      <c r="I5" s="1">
        <v>606</v>
      </c>
      <c r="J5" s="67">
        <f t="shared" ref="J5:J7" si="2">H5+I5</f>
        <v>1272</v>
      </c>
      <c r="K5" s="78">
        <v>542</v>
      </c>
      <c r="L5" s="1">
        <v>539</v>
      </c>
      <c r="M5" s="67">
        <f t="shared" ref="M5:M7" si="3">K5+L5</f>
        <v>1081</v>
      </c>
      <c r="N5" s="54">
        <v>12878</v>
      </c>
      <c r="O5" s="27">
        <v>12739</v>
      </c>
      <c r="P5" s="29">
        <f t="shared" ref="P5:P7" si="4">N5+O5</f>
        <v>25617</v>
      </c>
      <c r="Q5" s="43">
        <f>P5-P6</f>
        <v>157</v>
      </c>
      <c r="U5" s="98" t="s">
        <v>280</v>
      </c>
      <c r="X5" s="90">
        <v>11158</v>
      </c>
      <c r="Y5" s="109">
        <f t="shared" ref="Y5:Y38" si="5">P5/X5</f>
        <v>2.2958415486646353</v>
      </c>
    </row>
    <row r="6" spans="1:27" x14ac:dyDescent="0.5">
      <c r="A6" s="1">
        <v>2022</v>
      </c>
      <c r="B6" s="78">
        <v>100</v>
      </c>
      <c r="C6" s="1">
        <v>90</v>
      </c>
      <c r="D6" s="7">
        <f t="shared" ref="D6" si="6">B6+C6</f>
        <v>190</v>
      </c>
      <c r="E6" s="78">
        <v>130</v>
      </c>
      <c r="F6" s="1">
        <v>124</v>
      </c>
      <c r="G6" s="7">
        <f t="shared" ref="G6" si="7">E6+F6</f>
        <v>254</v>
      </c>
      <c r="H6" s="78">
        <v>653</v>
      </c>
      <c r="I6" s="1">
        <v>646</v>
      </c>
      <c r="J6" s="67">
        <f t="shared" ref="J6" si="8">H6+I6</f>
        <v>1299</v>
      </c>
      <c r="K6" s="78">
        <v>554</v>
      </c>
      <c r="L6" s="1">
        <v>536</v>
      </c>
      <c r="M6" s="67">
        <f t="shared" ref="M6" si="9">K6+L6</f>
        <v>1090</v>
      </c>
      <c r="N6" s="54">
        <v>12771</v>
      </c>
      <c r="O6" s="27">
        <v>12689</v>
      </c>
      <c r="P6" s="29">
        <f t="shared" ref="P6" si="10">N6+O6</f>
        <v>25460</v>
      </c>
      <c r="Q6" s="43">
        <f>P6-P7</f>
        <v>156</v>
      </c>
      <c r="R6" s="78">
        <v>109</v>
      </c>
      <c r="U6" s="98" t="s">
        <v>280</v>
      </c>
      <c r="X6" s="90">
        <v>11076</v>
      </c>
      <c r="Y6" s="109">
        <f t="shared" ref="Y6" si="11">P6/X6</f>
        <v>2.2986637775370169</v>
      </c>
    </row>
    <row r="7" spans="1:27" x14ac:dyDescent="0.5">
      <c r="A7" s="1">
        <v>2021</v>
      </c>
      <c r="B7" s="78">
        <v>110</v>
      </c>
      <c r="C7" s="1">
        <v>83</v>
      </c>
      <c r="D7" s="7">
        <f t="shared" si="0"/>
        <v>193</v>
      </c>
      <c r="E7" s="78">
        <v>125</v>
      </c>
      <c r="F7" s="1">
        <v>126</v>
      </c>
      <c r="G7" s="7">
        <f t="shared" si="1"/>
        <v>251</v>
      </c>
      <c r="H7" s="78">
        <v>620</v>
      </c>
      <c r="I7" s="1">
        <v>526</v>
      </c>
      <c r="J7" s="67">
        <f t="shared" si="2"/>
        <v>1146</v>
      </c>
      <c r="K7" s="78">
        <v>553</v>
      </c>
      <c r="L7" s="1">
        <v>513</v>
      </c>
      <c r="M7" s="67">
        <f t="shared" si="3"/>
        <v>1066</v>
      </c>
      <c r="N7" s="54">
        <v>12703</v>
      </c>
      <c r="O7" s="27">
        <v>12601</v>
      </c>
      <c r="P7" s="29">
        <f t="shared" si="4"/>
        <v>25304</v>
      </c>
      <c r="Q7" s="43">
        <f t="shared" ref="Q7" si="12">P7-P8</f>
        <v>14</v>
      </c>
      <c r="R7" s="78">
        <v>81</v>
      </c>
      <c r="S7" s="1">
        <v>1</v>
      </c>
      <c r="T7" s="81">
        <v>3</v>
      </c>
      <c r="U7" s="98" t="s">
        <v>280</v>
      </c>
      <c r="V7" s="98">
        <v>97</v>
      </c>
      <c r="X7" s="90">
        <v>11011</v>
      </c>
      <c r="Y7" s="109">
        <f t="shared" si="5"/>
        <v>2.2980655707928435</v>
      </c>
      <c r="AA7" s="2">
        <v>178</v>
      </c>
    </row>
    <row r="8" spans="1:27" x14ac:dyDescent="0.5">
      <c r="A8" s="1">
        <v>2020</v>
      </c>
      <c r="B8" s="78">
        <v>100</v>
      </c>
      <c r="C8" s="1">
        <v>90</v>
      </c>
      <c r="D8" s="7">
        <f t="shared" ref="D8:D13" si="13">B8+C8</f>
        <v>190</v>
      </c>
      <c r="E8" s="78">
        <v>112</v>
      </c>
      <c r="F8" s="1">
        <v>133</v>
      </c>
      <c r="G8" s="7">
        <f t="shared" ref="G8:G13" si="14">E8+F8</f>
        <v>245</v>
      </c>
      <c r="H8" s="78">
        <v>634</v>
      </c>
      <c r="I8" s="1">
        <v>605</v>
      </c>
      <c r="J8" s="67">
        <f t="shared" ref="J8:J13" si="15">H8+I8</f>
        <v>1239</v>
      </c>
      <c r="K8" s="78">
        <v>530</v>
      </c>
      <c r="L8" s="1">
        <v>465</v>
      </c>
      <c r="M8" s="67">
        <f t="shared" ref="M8:M13" si="16">K8+L8</f>
        <v>995</v>
      </c>
      <c r="N8" s="54">
        <v>12657</v>
      </c>
      <c r="O8" s="27">
        <v>12633</v>
      </c>
      <c r="P8" s="29">
        <f t="shared" ref="P8:P13" si="17">N8+O8</f>
        <v>25290</v>
      </c>
      <c r="Q8" s="43">
        <f t="shared" ref="Q8:Q15" si="18">P8-P9</f>
        <v>190</v>
      </c>
      <c r="R8" s="78">
        <v>78</v>
      </c>
      <c r="S8" s="1">
        <v>0</v>
      </c>
      <c r="T8" s="81">
        <v>2</v>
      </c>
      <c r="U8" s="98">
        <v>55</v>
      </c>
      <c r="V8" s="98">
        <v>76</v>
      </c>
      <c r="X8" s="53">
        <v>10559</v>
      </c>
      <c r="Y8" s="109">
        <f t="shared" si="5"/>
        <v>2.3951131735959845</v>
      </c>
      <c r="AA8" s="2">
        <v>-225</v>
      </c>
    </row>
    <row r="9" spans="1:27" x14ac:dyDescent="0.5">
      <c r="A9" s="1">
        <v>2019</v>
      </c>
      <c r="B9" s="78">
        <v>95</v>
      </c>
      <c r="C9" s="1">
        <v>98</v>
      </c>
      <c r="D9" s="7">
        <f t="shared" si="13"/>
        <v>193</v>
      </c>
      <c r="E9" s="78">
        <v>119</v>
      </c>
      <c r="F9" s="1">
        <v>109</v>
      </c>
      <c r="G9" s="7">
        <f t="shared" si="14"/>
        <v>228</v>
      </c>
      <c r="H9" s="78">
        <v>670</v>
      </c>
      <c r="I9" s="1">
        <v>670</v>
      </c>
      <c r="J9" s="67">
        <f t="shared" si="15"/>
        <v>1340</v>
      </c>
      <c r="K9" s="78">
        <v>603</v>
      </c>
      <c r="L9" s="1">
        <v>584</v>
      </c>
      <c r="M9" s="67">
        <f t="shared" si="16"/>
        <v>1187</v>
      </c>
      <c r="N9" s="54">
        <v>12564</v>
      </c>
      <c r="O9" s="27">
        <v>12536</v>
      </c>
      <c r="P9" s="29">
        <f t="shared" si="17"/>
        <v>25100</v>
      </c>
      <c r="Q9" s="43">
        <f t="shared" si="18"/>
        <v>59</v>
      </c>
      <c r="R9" s="78">
        <v>93</v>
      </c>
      <c r="S9" s="1">
        <v>0</v>
      </c>
      <c r="T9" s="81">
        <v>1</v>
      </c>
      <c r="U9" s="98">
        <v>38</v>
      </c>
      <c r="V9" s="98">
        <v>105</v>
      </c>
      <c r="X9" s="53">
        <v>10465</v>
      </c>
      <c r="Y9" s="109">
        <f t="shared" si="5"/>
        <v>2.3984710941232681</v>
      </c>
      <c r="AA9" s="2">
        <v>1272</v>
      </c>
    </row>
    <row r="10" spans="1:27" x14ac:dyDescent="0.5">
      <c r="A10" s="1">
        <v>2018</v>
      </c>
      <c r="B10" s="78">
        <v>98</v>
      </c>
      <c r="C10" s="1">
        <v>94</v>
      </c>
      <c r="D10" s="7">
        <f t="shared" si="13"/>
        <v>192</v>
      </c>
      <c r="E10" s="78">
        <v>98</v>
      </c>
      <c r="F10" s="1">
        <v>111</v>
      </c>
      <c r="G10" s="7">
        <f t="shared" si="14"/>
        <v>209</v>
      </c>
      <c r="H10" s="78">
        <v>633</v>
      </c>
      <c r="I10" s="1">
        <v>629</v>
      </c>
      <c r="J10" s="67">
        <f t="shared" si="15"/>
        <v>1262</v>
      </c>
      <c r="K10" s="78">
        <v>540</v>
      </c>
      <c r="L10" s="1">
        <v>537</v>
      </c>
      <c r="M10" s="67">
        <f t="shared" si="16"/>
        <v>1077</v>
      </c>
      <c r="N10" s="54">
        <v>12551</v>
      </c>
      <c r="O10" s="27">
        <v>12490</v>
      </c>
      <c r="P10" s="29">
        <f t="shared" si="17"/>
        <v>25041</v>
      </c>
      <c r="Q10" s="43">
        <f t="shared" si="18"/>
        <v>177</v>
      </c>
      <c r="R10" s="78">
        <v>100</v>
      </c>
      <c r="S10" s="1">
        <v>0</v>
      </c>
      <c r="T10" s="81">
        <v>2</v>
      </c>
      <c r="U10" s="98">
        <v>51</v>
      </c>
      <c r="V10" s="98">
        <v>86</v>
      </c>
      <c r="X10" s="53">
        <v>10360</v>
      </c>
      <c r="Y10" s="109">
        <f t="shared" si="5"/>
        <v>2.4170849420849421</v>
      </c>
      <c r="AA10" s="2">
        <v>-1081</v>
      </c>
    </row>
    <row r="11" spans="1:27" x14ac:dyDescent="0.5">
      <c r="A11" s="1">
        <v>2017</v>
      </c>
      <c r="B11" s="78">
        <v>115</v>
      </c>
      <c r="C11" s="1">
        <v>95</v>
      </c>
      <c r="D11" s="7">
        <f t="shared" si="13"/>
        <v>210</v>
      </c>
      <c r="E11" s="78">
        <v>87</v>
      </c>
      <c r="F11" s="1">
        <v>85</v>
      </c>
      <c r="G11" s="7">
        <f t="shared" si="14"/>
        <v>172</v>
      </c>
      <c r="H11" s="78">
        <v>598</v>
      </c>
      <c r="I11" s="1">
        <v>590</v>
      </c>
      <c r="J11" s="67">
        <f t="shared" si="15"/>
        <v>1188</v>
      </c>
      <c r="K11" s="78">
        <v>558</v>
      </c>
      <c r="L11" s="1">
        <v>491</v>
      </c>
      <c r="M11" s="67">
        <f t="shared" si="16"/>
        <v>1049</v>
      </c>
      <c r="N11" s="54">
        <v>12455</v>
      </c>
      <c r="O11" s="27">
        <v>12409</v>
      </c>
      <c r="P11" s="29">
        <f t="shared" si="17"/>
        <v>24864</v>
      </c>
      <c r="Q11" s="43">
        <f t="shared" si="18"/>
        <v>175</v>
      </c>
      <c r="R11" s="78">
        <v>94</v>
      </c>
      <c r="S11" s="1">
        <v>1</v>
      </c>
      <c r="T11" s="81">
        <v>0</v>
      </c>
      <c r="U11" s="98">
        <v>37</v>
      </c>
      <c r="V11" s="98">
        <v>98</v>
      </c>
      <c r="X11" s="90">
        <v>10261</v>
      </c>
      <c r="Y11" s="109">
        <f t="shared" si="5"/>
        <v>2.4231556378520613</v>
      </c>
    </row>
    <row r="12" spans="1:27" x14ac:dyDescent="0.5">
      <c r="A12" s="1">
        <v>2016</v>
      </c>
      <c r="B12" s="78">
        <v>98</v>
      </c>
      <c r="C12" s="1">
        <v>107</v>
      </c>
      <c r="D12" s="7">
        <f t="shared" si="13"/>
        <v>205</v>
      </c>
      <c r="E12" s="78">
        <v>111</v>
      </c>
      <c r="F12" s="1">
        <v>103</v>
      </c>
      <c r="G12" s="7">
        <f t="shared" si="14"/>
        <v>214</v>
      </c>
      <c r="H12" s="78">
        <v>553</v>
      </c>
      <c r="I12" s="1">
        <v>536</v>
      </c>
      <c r="J12" s="67">
        <f t="shared" si="15"/>
        <v>1089</v>
      </c>
      <c r="K12" s="78">
        <v>581</v>
      </c>
      <c r="L12" s="1">
        <v>512</v>
      </c>
      <c r="M12" s="67">
        <f t="shared" si="16"/>
        <v>1093</v>
      </c>
      <c r="N12" s="54">
        <v>12387</v>
      </c>
      <c r="O12" s="27">
        <v>12302</v>
      </c>
      <c r="P12" s="29">
        <f t="shared" si="17"/>
        <v>24689</v>
      </c>
      <c r="Q12" s="43">
        <f t="shared" si="18"/>
        <v>-11</v>
      </c>
      <c r="R12" s="78">
        <v>116</v>
      </c>
      <c r="S12" s="1">
        <v>1</v>
      </c>
      <c r="T12" s="81">
        <v>2</v>
      </c>
      <c r="U12" s="98">
        <v>50</v>
      </c>
      <c r="V12" s="98">
        <v>113</v>
      </c>
      <c r="X12" s="90">
        <v>10215</v>
      </c>
      <c r="Y12" s="109">
        <f t="shared" si="5"/>
        <v>2.4169358786098876</v>
      </c>
    </row>
    <row r="13" spans="1:27" x14ac:dyDescent="0.5">
      <c r="A13" s="1">
        <v>2015</v>
      </c>
      <c r="B13" s="78">
        <v>101</v>
      </c>
      <c r="C13" s="1">
        <v>84</v>
      </c>
      <c r="D13" s="7">
        <f t="shared" si="13"/>
        <v>185</v>
      </c>
      <c r="E13" s="78">
        <v>92</v>
      </c>
      <c r="F13" s="1">
        <v>100</v>
      </c>
      <c r="G13" s="7">
        <f t="shared" si="14"/>
        <v>192</v>
      </c>
      <c r="H13" s="78">
        <v>574</v>
      </c>
      <c r="I13" s="1">
        <v>538</v>
      </c>
      <c r="J13" s="67">
        <f t="shared" si="15"/>
        <v>1112</v>
      </c>
      <c r="K13" s="78">
        <v>516</v>
      </c>
      <c r="L13" s="1">
        <v>475</v>
      </c>
      <c r="M13" s="67">
        <f t="shared" si="16"/>
        <v>991</v>
      </c>
      <c r="N13" s="54">
        <v>12429</v>
      </c>
      <c r="O13" s="27">
        <v>12271</v>
      </c>
      <c r="P13" s="29">
        <f t="shared" si="17"/>
        <v>24700</v>
      </c>
      <c r="Q13" s="43">
        <f t="shared" si="18"/>
        <v>110</v>
      </c>
      <c r="R13" s="78">
        <v>88</v>
      </c>
      <c r="S13" s="1">
        <v>1</v>
      </c>
      <c r="T13" s="81">
        <v>1</v>
      </c>
      <c r="U13" s="98">
        <v>51</v>
      </c>
      <c r="V13" s="98">
        <v>94</v>
      </c>
      <c r="X13" s="90">
        <v>10147</v>
      </c>
      <c r="Y13" s="109">
        <f t="shared" si="5"/>
        <v>2.4342170099536808</v>
      </c>
    </row>
    <row r="14" spans="1:27" x14ac:dyDescent="0.5">
      <c r="A14" s="1">
        <v>2014</v>
      </c>
      <c r="B14" s="78">
        <v>121</v>
      </c>
      <c r="C14" s="1">
        <v>96</v>
      </c>
      <c r="D14" s="7">
        <f t="shared" ref="D14:D20" si="19">B14+C14</f>
        <v>217</v>
      </c>
      <c r="E14" s="78">
        <v>108</v>
      </c>
      <c r="F14" s="1">
        <v>89</v>
      </c>
      <c r="G14" s="7">
        <f t="shared" ref="G14:G20" si="20">E14+F14</f>
        <v>197</v>
      </c>
      <c r="H14" s="78">
        <v>591</v>
      </c>
      <c r="I14" s="1">
        <v>531</v>
      </c>
      <c r="J14" s="67">
        <f t="shared" ref="J14:J20" si="21">H14+I14</f>
        <v>1122</v>
      </c>
      <c r="K14" s="78">
        <v>545</v>
      </c>
      <c r="L14" s="1">
        <v>495</v>
      </c>
      <c r="M14" s="67">
        <f t="shared" ref="M14:M20" si="22">K14+L14</f>
        <v>1040</v>
      </c>
      <c r="N14" s="54">
        <v>12361</v>
      </c>
      <c r="O14" s="27">
        <v>12229</v>
      </c>
      <c r="P14" s="29">
        <f t="shared" ref="P14:P20" si="23">N14+O14</f>
        <v>24590</v>
      </c>
      <c r="Q14" s="43">
        <f t="shared" si="18"/>
        <v>105</v>
      </c>
      <c r="R14" s="78">
        <v>108</v>
      </c>
      <c r="S14" s="1">
        <v>1</v>
      </c>
      <c r="T14" s="81">
        <v>1</v>
      </c>
      <c r="U14" s="98">
        <v>48</v>
      </c>
      <c r="V14" s="98">
        <v>94</v>
      </c>
      <c r="X14" s="90">
        <v>10041</v>
      </c>
      <c r="Y14" s="109">
        <f t="shared" si="5"/>
        <v>2.4489592670052782</v>
      </c>
    </row>
    <row r="15" spans="1:27" x14ac:dyDescent="0.5">
      <c r="A15" s="1">
        <v>2013</v>
      </c>
      <c r="B15" s="78">
        <v>115</v>
      </c>
      <c r="C15" s="1">
        <v>119</v>
      </c>
      <c r="D15" s="7">
        <f>B15+C15</f>
        <v>234</v>
      </c>
      <c r="E15" s="78">
        <v>115</v>
      </c>
      <c r="F15" s="1">
        <v>92</v>
      </c>
      <c r="G15" s="7">
        <f>E15+F15</f>
        <v>207</v>
      </c>
      <c r="H15" s="78">
        <v>522</v>
      </c>
      <c r="I15" s="1">
        <v>507</v>
      </c>
      <c r="J15" s="67">
        <f>H15+I15</f>
        <v>1029</v>
      </c>
      <c r="K15" s="78">
        <v>559</v>
      </c>
      <c r="L15" s="1">
        <v>497</v>
      </c>
      <c r="M15" s="67">
        <f>K15+L15</f>
        <v>1056</v>
      </c>
      <c r="N15" s="54">
        <v>12298</v>
      </c>
      <c r="O15" s="27">
        <v>12187</v>
      </c>
      <c r="P15" s="29">
        <f>N15+O15</f>
        <v>24485</v>
      </c>
      <c r="Q15" s="43">
        <f t="shared" si="18"/>
        <v>-13</v>
      </c>
      <c r="R15" s="78">
        <v>104</v>
      </c>
      <c r="S15" s="1">
        <v>1</v>
      </c>
      <c r="T15" s="81">
        <v>1</v>
      </c>
      <c r="U15" s="98">
        <v>39</v>
      </c>
      <c r="V15" s="98">
        <v>98</v>
      </c>
      <c r="X15" s="90">
        <v>10030</v>
      </c>
      <c r="Y15" s="109">
        <f t="shared" si="5"/>
        <v>2.4411764705882355</v>
      </c>
    </row>
    <row r="16" spans="1:27" x14ac:dyDescent="0.5">
      <c r="A16" s="1">
        <v>2012</v>
      </c>
      <c r="B16" s="78">
        <v>130</v>
      </c>
      <c r="C16" s="1">
        <v>110</v>
      </c>
      <c r="D16" s="7">
        <f t="shared" si="19"/>
        <v>240</v>
      </c>
      <c r="E16" s="78">
        <v>109</v>
      </c>
      <c r="F16" s="1">
        <v>90</v>
      </c>
      <c r="G16" s="7">
        <f t="shared" si="20"/>
        <v>199</v>
      </c>
      <c r="H16" s="78">
        <v>578</v>
      </c>
      <c r="I16" s="1">
        <v>554</v>
      </c>
      <c r="J16" s="67">
        <f t="shared" si="21"/>
        <v>1132</v>
      </c>
      <c r="K16" s="78">
        <v>509</v>
      </c>
      <c r="L16" s="1">
        <v>483</v>
      </c>
      <c r="M16" s="67">
        <f t="shared" si="22"/>
        <v>992</v>
      </c>
      <c r="N16" s="54">
        <v>12337</v>
      </c>
      <c r="O16" s="27">
        <v>12161</v>
      </c>
      <c r="P16" s="29">
        <f t="shared" si="23"/>
        <v>24498</v>
      </c>
      <c r="Q16" s="43">
        <f t="shared" ref="Q16:Q21" si="24">P16-P17</f>
        <v>124</v>
      </c>
      <c r="R16" s="78">
        <v>115</v>
      </c>
      <c r="S16" s="1">
        <v>1</v>
      </c>
      <c r="T16" s="81">
        <v>2</v>
      </c>
      <c r="U16" s="98">
        <v>46</v>
      </c>
      <c r="V16" s="98">
        <v>89</v>
      </c>
      <c r="X16" s="90">
        <v>9975</v>
      </c>
      <c r="Y16" s="109">
        <f t="shared" si="5"/>
        <v>2.4559398496240603</v>
      </c>
    </row>
    <row r="17" spans="1:25" x14ac:dyDescent="0.5">
      <c r="A17" s="1">
        <v>2011</v>
      </c>
      <c r="B17" s="78">
        <v>144</v>
      </c>
      <c r="C17" s="1">
        <v>105</v>
      </c>
      <c r="D17" s="7">
        <f t="shared" si="19"/>
        <v>249</v>
      </c>
      <c r="E17" s="78">
        <v>108</v>
      </c>
      <c r="F17" s="1">
        <v>79</v>
      </c>
      <c r="G17" s="7">
        <f t="shared" si="20"/>
        <v>187</v>
      </c>
      <c r="H17" s="78">
        <v>592</v>
      </c>
      <c r="I17" s="1">
        <v>537</v>
      </c>
      <c r="J17" s="67">
        <f t="shared" si="21"/>
        <v>1129</v>
      </c>
      <c r="K17" s="78">
        <v>503</v>
      </c>
      <c r="L17" s="1">
        <v>503</v>
      </c>
      <c r="M17" s="67">
        <f t="shared" si="22"/>
        <v>1006</v>
      </c>
      <c r="N17" s="54">
        <v>12288</v>
      </c>
      <c r="O17" s="27">
        <v>12086</v>
      </c>
      <c r="P17" s="29">
        <f t="shared" si="23"/>
        <v>24374</v>
      </c>
      <c r="Q17" s="43">
        <f t="shared" si="24"/>
        <v>193</v>
      </c>
      <c r="R17" s="78">
        <v>99</v>
      </c>
      <c r="S17" s="1">
        <v>1</v>
      </c>
      <c r="T17" s="81">
        <v>0</v>
      </c>
      <c r="U17" s="98">
        <v>41</v>
      </c>
      <c r="V17" s="98">
        <v>105</v>
      </c>
      <c r="X17" s="90">
        <v>9875</v>
      </c>
      <c r="Y17" s="109">
        <f t="shared" si="5"/>
        <v>2.4682531645569621</v>
      </c>
    </row>
    <row r="18" spans="1:25" x14ac:dyDescent="0.5">
      <c r="A18" s="1">
        <v>2010</v>
      </c>
      <c r="B18" s="78">
        <v>145</v>
      </c>
      <c r="C18" s="1">
        <v>137</v>
      </c>
      <c r="D18" s="7">
        <f t="shared" si="19"/>
        <v>282</v>
      </c>
      <c r="E18" s="78">
        <v>93</v>
      </c>
      <c r="F18" s="1">
        <v>74</v>
      </c>
      <c r="G18" s="7">
        <f t="shared" si="20"/>
        <v>167</v>
      </c>
      <c r="H18" s="78">
        <v>577</v>
      </c>
      <c r="I18" s="1">
        <v>592</v>
      </c>
      <c r="J18" s="67">
        <f t="shared" si="21"/>
        <v>1169</v>
      </c>
      <c r="K18" s="78">
        <v>531</v>
      </c>
      <c r="L18" s="1">
        <v>482</v>
      </c>
      <c r="M18" s="67">
        <f t="shared" si="22"/>
        <v>1013</v>
      </c>
      <c r="N18" s="54">
        <v>12154</v>
      </c>
      <c r="O18" s="27">
        <v>12027</v>
      </c>
      <c r="P18" s="29">
        <f t="shared" si="23"/>
        <v>24181</v>
      </c>
      <c r="Q18" s="43">
        <f t="shared" si="24"/>
        <v>284</v>
      </c>
      <c r="R18" s="78">
        <v>90</v>
      </c>
      <c r="S18" s="1">
        <v>2</v>
      </c>
      <c r="T18" s="81">
        <v>1</v>
      </c>
      <c r="U18" s="98">
        <v>69</v>
      </c>
      <c r="V18" s="98">
        <v>99</v>
      </c>
      <c r="X18" s="90">
        <v>9705</v>
      </c>
      <c r="Y18" s="109">
        <f t="shared" si="5"/>
        <v>2.491602266872746</v>
      </c>
    </row>
    <row r="19" spans="1:25" x14ac:dyDescent="0.5">
      <c r="A19" s="1">
        <v>2009</v>
      </c>
      <c r="B19" s="78">
        <v>144</v>
      </c>
      <c r="C19" s="1">
        <v>116</v>
      </c>
      <c r="D19" s="7">
        <f t="shared" si="19"/>
        <v>260</v>
      </c>
      <c r="E19" s="78">
        <v>102</v>
      </c>
      <c r="F19" s="1">
        <v>90</v>
      </c>
      <c r="G19" s="7">
        <f t="shared" si="20"/>
        <v>192</v>
      </c>
      <c r="H19" s="78">
        <v>534</v>
      </c>
      <c r="I19" s="1">
        <v>516</v>
      </c>
      <c r="J19" s="67">
        <f t="shared" si="21"/>
        <v>1050</v>
      </c>
      <c r="K19" s="78">
        <v>444</v>
      </c>
      <c r="L19" s="1">
        <v>455</v>
      </c>
      <c r="M19" s="67">
        <f t="shared" si="22"/>
        <v>899</v>
      </c>
      <c r="N19" s="54">
        <v>12042</v>
      </c>
      <c r="O19" s="27">
        <v>11855</v>
      </c>
      <c r="P19" s="29">
        <f t="shared" si="23"/>
        <v>23897</v>
      </c>
      <c r="Q19" s="43">
        <f t="shared" si="24"/>
        <v>229</v>
      </c>
      <c r="R19" s="78">
        <v>100</v>
      </c>
      <c r="S19" s="1">
        <v>1</v>
      </c>
      <c r="T19" s="81">
        <v>1</v>
      </c>
      <c r="U19" s="98">
        <v>47</v>
      </c>
      <c r="V19" s="98">
        <v>85</v>
      </c>
      <c r="X19" s="90">
        <v>9558</v>
      </c>
      <c r="Y19" s="109">
        <f t="shared" si="5"/>
        <v>2.5002092487968195</v>
      </c>
    </row>
    <row r="20" spans="1:25" x14ac:dyDescent="0.5">
      <c r="A20" s="1">
        <v>2008</v>
      </c>
      <c r="B20" s="78">
        <v>129</v>
      </c>
      <c r="C20" s="1">
        <v>137</v>
      </c>
      <c r="D20" s="7">
        <f t="shared" si="19"/>
        <v>266</v>
      </c>
      <c r="E20" s="78">
        <v>100</v>
      </c>
      <c r="F20" s="1">
        <v>75</v>
      </c>
      <c r="G20" s="7">
        <f t="shared" si="20"/>
        <v>175</v>
      </c>
      <c r="H20" s="78">
        <v>536</v>
      </c>
      <c r="I20" s="1">
        <v>558</v>
      </c>
      <c r="J20" s="67">
        <f t="shared" si="21"/>
        <v>1094</v>
      </c>
      <c r="K20" s="78">
        <v>489</v>
      </c>
      <c r="L20" s="1">
        <v>465</v>
      </c>
      <c r="M20" s="67">
        <f t="shared" si="22"/>
        <v>954</v>
      </c>
      <c r="N20" s="54">
        <v>11905</v>
      </c>
      <c r="O20" s="27">
        <v>11763</v>
      </c>
      <c r="P20" s="29">
        <f t="shared" si="23"/>
        <v>23668</v>
      </c>
      <c r="Q20" s="43">
        <f t="shared" si="24"/>
        <v>233</v>
      </c>
      <c r="R20" s="78">
        <v>107</v>
      </c>
      <c r="S20" s="1">
        <v>1</v>
      </c>
      <c r="T20" s="81">
        <v>2</v>
      </c>
      <c r="U20" s="98">
        <v>53</v>
      </c>
      <c r="V20" s="98">
        <v>75</v>
      </c>
      <c r="X20" s="90">
        <v>9450</v>
      </c>
      <c r="Y20" s="109">
        <f t="shared" si="5"/>
        <v>2.5045502645502644</v>
      </c>
    </row>
    <row r="21" spans="1:25" x14ac:dyDescent="0.5">
      <c r="A21" s="1">
        <v>2007</v>
      </c>
      <c r="B21" s="78">
        <v>119</v>
      </c>
      <c r="C21" s="1">
        <v>134</v>
      </c>
      <c r="D21" s="7">
        <f t="shared" ref="D21:D26" si="25">B21+C21</f>
        <v>253</v>
      </c>
      <c r="E21" s="78">
        <v>92</v>
      </c>
      <c r="F21" s="1">
        <v>91</v>
      </c>
      <c r="G21" s="7">
        <f t="shared" ref="G21:G26" si="26">E21+F21</f>
        <v>183</v>
      </c>
      <c r="H21" s="78">
        <v>539</v>
      </c>
      <c r="I21" s="1">
        <v>531</v>
      </c>
      <c r="J21" s="67">
        <f t="shared" ref="J21:J26" si="27">H21+I21</f>
        <v>1070</v>
      </c>
      <c r="K21" s="78">
        <v>478</v>
      </c>
      <c r="L21" s="1">
        <v>467</v>
      </c>
      <c r="M21" s="67">
        <f t="shared" ref="M21:M26" si="28">K21+L21</f>
        <v>945</v>
      </c>
      <c r="N21" s="54">
        <v>11829</v>
      </c>
      <c r="O21" s="27">
        <v>11606</v>
      </c>
      <c r="P21" s="29">
        <f t="shared" ref="P21:P26" si="29">N21+O21</f>
        <v>23435</v>
      </c>
      <c r="Q21" s="43">
        <f t="shared" si="24"/>
        <v>204</v>
      </c>
      <c r="R21" s="78">
        <v>105</v>
      </c>
      <c r="S21" s="1">
        <v>1</v>
      </c>
      <c r="T21" s="81">
        <v>0</v>
      </c>
      <c r="U21" s="98">
        <v>52</v>
      </c>
      <c r="V21" s="98">
        <v>34</v>
      </c>
      <c r="X21" s="90">
        <v>9442</v>
      </c>
      <c r="Y21" s="109">
        <f t="shared" si="5"/>
        <v>2.4819953399703452</v>
      </c>
    </row>
    <row r="22" spans="1:25" x14ac:dyDescent="0.5">
      <c r="A22" s="1">
        <v>2006</v>
      </c>
      <c r="B22" s="78">
        <v>126</v>
      </c>
      <c r="C22" s="1">
        <v>117</v>
      </c>
      <c r="D22" s="7">
        <f t="shared" si="25"/>
        <v>243</v>
      </c>
      <c r="E22" s="78">
        <v>90</v>
      </c>
      <c r="F22" s="1">
        <v>93</v>
      </c>
      <c r="G22" s="7">
        <f t="shared" si="26"/>
        <v>183</v>
      </c>
      <c r="H22" s="78">
        <v>541</v>
      </c>
      <c r="I22" s="1">
        <v>523</v>
      </c>
      <c r="J22" s="67">
        <f t="shared" si="27"/>
        <v>1064</v>
      </c>
      <c r="K22" s="78">
        <v>387</v>
      </c>
      <c r="L22" s="1">
        <v>425</v>
      </c>
      <c r="M22" s="67">
        <f t="shared" si="28"/>
        <v>812</v>
      </c>
      <c r="N22" s="54">
        <v>11734</v>
      </c>
      <c r="O22" s="27">
        <v>11497</v>
      </c>
      <c r="P22" s="29">
        <f t="shared" si="29"/>
        <v>23231</v>
      </c>
      <c r="Q22" s="43">
        <f t="shared" ref="Q22:Q27" si="30">P22-P23</f>
        <v>334</v>
      </c>
      <c r="R22" s="78">
        <v>103</v>
      </c>
      <c r="S22" s="1">
        <v>3</v>
      </c>
      <c r="T22" s="81">
        <v>2</v>
      </c>
      <c r="U22" s="98">
        <v>47</v>
      </c>
      <c r="V22" s="98">
        <v>18</v>
      </c>
      <c r="X22" s="90">
        <v>9321</v>
      </c>
      <c r="Y22" s="109">
        <f t="shared" si="5"/>
        <v>2.4923291492329147</v>
      </c>
    </row>
    <row r="23" spans="1:25" x14ac:dyDescent="0.5">
      <c r="A23" s="1">
        <v>2005</v>
      </c>
      <c r="B23" s="78">
        <v>126</v>
      </c>
      <c r="C23" s="1">
        <v>116</v>
      </c>
      <c r="D23" s="7">
        <f t="shared" si="25"/>
        <v>242</v>
      </c>
      <c r="E23" s="78">
        <v>79</v>
      </c>
      <c r="F23" s="1">
        <v>81</v>
      </c>
      <c r="G23" s="7">
        <f t="shared" si="26"/>
        <v>160</v>
      </c>
      <c r="H23" s="78">
        <v>498</v>
      </c>
      <c r="I23" s="1">
        <v>503</v>
      </c>
      <c r="J23" s="67">
        <f t="shared" si="27"/>
        <v>1001</v>
      </c>
      <c r="K23" s="78">
        <v>448</v>
      </c>
      <c r="L23" s="1">
        <v>426</v>
      </c>
      <c r="M23" s="67">
        <f t="shared" si="28"/>
        <v>874</v>
      </c>
      <c r="N23" s="54">
        <v>11530</v>
      </c>
      <c r="O23" s="27">
        <v>11367</v>
      </c>
      <c r="P23" s="29">
        <f t="shared" si="29"/>
        <v>22897</v>
      </c>
      <c r="Q23" s="43">
        <f t="shared" si="30"/>
        <v>212</v>
      </c>
      <c r="R23" s="78">
        <v>98</v>
      </c>
      <c r="S23" s="1">
        <v>1</v>
      </c>
      <c r="T23" s="81">
        <v>0</v>
      </c>
      <c r="U23" s="98">
        <v>74</v>
      </c>
      <c r="V23" s="98">
        <v>5</v>
      </c>
      <c r="X23" s="90">
        <v>9169</v>
      </c>
      <c r="Y23" s="109">
        <f t="shared" si="5"/>
        <v>2.4972188897371579</v>
      </c>
    </row>
    <row r="24" spans="1:25" x14ac:dyDescent="0.5">
      <c r="A24" s="1">
        <v>2004</v>
      </c>
      <c r="B24" s="78">
        <v>92</v>
      </c>
      <c r="C24" s="1">
        <v>125</v>
      </c>
      <c r="D24" s="7">
        <f t="shared" si="25"/>
        <v>217</v>
      </c>
      <c r="E24" s="78">
        <v>84</v>
      </c>
      <c r="F24" s="1">
        <v>87</v>
      </c>
      <c r="G24" s="7">
        <f t="shared" si="26"/>
        <v>171</v>
      </c>
      <c r="H24" s="78">
        <v>472</v>
      </c>
      <c r="I24" s="1">
        <v>462</v>
      </c>
      <c r="J24" s="67">
        <f t="shared" si="27"/>
        <v>934</v>
      </c>
      <c r="K24" s="78">
        <v>403</v>
      </c>
      <c r="L24" s="1">
        <v>400</v>
      </c>
      <c r="M24" s="67">
        <f t="shared" si="28"/>
        <v>803</v>
      </c>
      <c r="N24" s="54">
        <v>11432</v>
      </c>
      <c r="O24" s="27">
        <v>11253</v>
      </c>
      <c r="P24" s="29">
        <f t="shared" si="29"/>
        <v>22685</v>
      </c>
      <c r="Q24" s="43">
        <f t="shared" si="30"/>
        <v>183</v>
      </c>
      <c r="R24" s="78">
        <v>101</v>
      </c>
      <c r="S24" s="1">
        <v>2</v>
      </c>
      <c r="T24" s="81">
        <v>3</v>
      </c>
      <c r="U24" s="98">
        <v>61</v>
      </c>
      <c r="V24" s="98">
        <v>0</v>
      </c>
      <c r="X24" s="90">
        <v>9008</v>
      </c>
      <c r="Y24" s="109">
        <f t="shared" si="5"/>
        <v>2.518317051509769</v>
      </c>
    </row>
    <row r="25" spans="1:25" x14ac:dyDescent="0.5">
      <c r="A25" s="1">
        <v>2003</v>
      </c>
      <c r="B25" s="78">
        <v>116</v>
      </c>
      <c r="C25" s="1">
        <v>95</v>
      </c>
      <c r="D25" s="7">
        <f t="shared" si="25"/>
        <v>211</v>
      </c>
      <c r="E25" s="78">
        <v>94</v>
      </c>
      <c r="F25" s="1">
        <v>76</v>
      </c>
      <c r="G25" s="7">
        <f t="shared" si="26"/>
        <v>170</v>
      </c>
      <c r="H25" s="78">
        <v>438</v>
      </c>
      <c r="I25" s="1">
        <v>458</v>
      </c>
      <c r="J25" s="67">
        <f t="shared" si="27"/>
        <v>896</v>
      </c>
      <c r="K25" s="78">
        <v>369</v>
      </c>
      <c r="L25" s="1">
        <v>400</v>
      </c>
      <c r="M25" s="67">
        <f t="shared" si="28"/>
        <v>769</v>
      </c>
      <c r="N25" s="54">
        <v>11352</v>
      </c>
      <c r="O25" s="27">
        <v>11150</v>
      </c>
      <c r="P25" s="29">
        <f t="shared" si="29"/>
        <v>22502</v>
      </c>
      <c r="Q25" s="43">
        <f t="shared" si="30"/>
        <v>171</v>
      </c>
      <c r="R25" s="78">
        <v>81</v>
      </c>
      <c r="S25" s="1">
        <v>1</v>
      </c>
      <c r="T25" s="81">
        <v>2</v>
      </c>
      <c r="U25" s="98">
        <v>60</v>
      </c>
      <c r="V25" s="98">
        <v>0</v>
      </c>
      <c r="X25" s="90">
        <v>8857</v>
      </c>
      <c r="Y25" s="109">
        <f t="shared" si="5"/>
        <v>2.5405893643445863</v>
      </c>
    </row>
    <row r="26" spans="1:25" x14ac:dyDescent="0.5">
      <c r="A26" s="1">
        <v>2002</v>
      </c>
      <c r="B26" s="78">
        <v>112</v>
      </c>
      <c r="C26" s="1">
        <v>105</v>
      </c>
      <c r="D26" s="7">
        <f t="shared" si="25"/>
        <v>217</v>
      </c>
      <c r="E26" s="78">
        <v>95</v>
      </c>
      <c r="F26" s="1">
        <v>82</v>
      </c>
      <c r="G26" s="7">
        <f t="shared" si="26"/>
        <v>177</v>
      </c>
      <c r="H26" s="78">
        <v>405</v>
      </c>
      <c r="I26" s="1">
        <v>407</v>
      </c>
      <c r="J26" s="67">
        <f t="shared" si="27"/>
        <v>812</v>
      </c>
      <c r="K26" s="78">
        <v>372</v>
      </c>
      <c r="L26" s="1">
        <v>353</v>
      </c>
      <c r="M26" s="67">
        <f t="shared" si="28"/>
        <v>725</v>
      </c>
      <c r="N26" s="54">
        <v>11262</v>
      </c>
      <c r="O26" s="27">
        <v>11069</v>
      </c>
      <c r="P26" s="29">
        <f t="shared" si="29"/>
        <v>22331</v>
      </c>
      <c r="Q26" s="43">
        <f t="shared" si="30"/>
        <v>130</v>
      </c>
      <c r="R26" s="78">
        <v>80</v>
      </c>
      <c r="S26" s="1">
        <v>0</v>
      </c>
      <c r="T26" s="81">
        <v>0</v>
      </c>
      <c r="U26" s="98">
        <v>55</v>
      </c>
      <c r="V26" s="98">
        <v>0</v>
      </c>
      <c r="X26" s="90">
        <v>8675</v>
      </c>
      <c r="Y26" s="109">
        <f t="shared" si="5"/>
        <v>2.5741786743515851</v>
      </c>
    </row>
    <row r="27" spans="1:25" x14ac:dyDescent="0.5">
      <c r="A27" s="1">
        <v>2001</v>
      </c>
      <c r="D27" s="7">
        <v>226</v>
      </c>
      <c r="G27" s="7"/>
      <c r="H27" s="78"/>
      <c r="I27" s="1"/>
      <c r="J27" s="79"/>
      <c r="M27" s="79"/>
      <c r="N27" s="54">
        <v>11210</v>
      </c>
      <c r="O27" s="27">
        <v>10991</v>
      </c>
      <c r="P27" s="29">
        <f t="shared" ref="P27:P47" si="31">N27+O27</f>
        <v>22201</v>
      </c>
      <c r="Q27" s="43">
        <f t="shared" si="30"/>
        <v>177</v>
      </c>
      <c r="R27" s="78">
        <v>102</v>
      </c>
      <c r="S27" s="1">
        <v>0</v>
      </c>
      <c r="T27" s="81">
        <v>0</v>
      </c>
      <c r="U27" s="98">
        <v>46</v>
      </c>
      <c r="V27" s="98">
        <v>0</v>
      </c>
      <c r="X27" s="90">
        <v>8542</v>
      </c>
      <c r="Y27" s="109">
        <f t="shared" si="5"/>
        <v>2.5990400374619527</v>
      </c>
    </row>
    <row r="28" spans="1:25" x14ac:dyDescent="0.5">
      <c r="A28" s="1">
        <v>2000</v>
      </c>
      <c r="D28" s="7">
        <v>220</v>
      </c>
      <c r="G28" s="7"/>
      <c r="H28" s="78"/>
      <c r="I28" s="1"/>
      <c r="J28" s="79"/>
      <c r="M28" s="79"/>
      <c r="N28" s="54">
        <v>11122</v>
      </c>
      <c r="O28" s="27">
        <v>10902</v>
      </c>
      <c r="P28" s="29">
        <f t="shared" si="31"/>
        <v>22024</v>
      </c>
      <c r="Q28" s="43">
        <f t="shared" ref="Q28:Q46" si="32">P28-P29</f>
        <v>64</v>
      </c>
      <c r="R28" s="78">
        <v>100</v>
      </c>
      <c r="S28" s="1">
        <v>0</v>
      </c>
      <c r="T28" s="81">
        <v>0</v>
      </c>
      <c r="U28" s="98">
        <v>48</v>
      </c>
      <c r="V28" s="98">
        <v>0</v>
      </c>
      <c r="X28" s="90">
        <v>8429</v>
      </c>
      <c r="Y28" s="109">
        <f t="shared" si="5"/>
        <v>2.6128840906394588</v>
      </c>
    </row>
    <row r="29" spans="1:25" x14ac:dyDescent="0.5">
      <c r="A29" s="1">
        <v>1999</v>
      </c>
      <c r="D29" s="7">
        <v>226</v>
      </c>
      <c r="G29" s="7"/>
      <c r="H29" s="78"/>
      <c r="I29" s="1"/>
      <c r="J29" s="79"/>
      <c r="L29" s="122"/>
      <c r="M29" s="79"/>
      <c r="N29" s="54">
        <v>11068</v>
      </c>
      <c r="O29" s="27">
        <v>10892</v>
      </c>
      <c r="P29" s="29">
        <f t="shared" si="31"/>
        <v>21960</v>
      </c>
      <c r="Q29" s="43">
        <f t="shared" si="32"/>
        <v>162</v>
      </c>
      <c r="R29" s="78">
        <v>94</v>
      </c>
      <c r="S29" s="1">
        <v>0</v>
      </c>
      <c r="T29" s="81">
        <v>0</v>
      </c>
      <c r="U29" s="98">
        <v>44</v>
      </c>
      <c r="V29" s="98">
        <v>0</v>
      </c>
      <c r="X29" s="90">
        <v>8330</v>
      </c>
      <c r="Y29" s="109">
        <f t="shared" si="5"/>
        <v>2.6362545018007202</v>
      </c>
    </row>
    <row r="30" spans="1:25" x14ac:dyDescent="0.5">
      <c r="A30" s="1">
        <v>1998</v>
      </c>
      <c r="D30" s="7">
        <v>243</v>
      </c>
      <c r="G30" s="7"/>
      <c r="H30" s="78"/>
      <c r="I30" s="1"/>
      <c r="J30" s="79"/>
      <c r="M30" s="79"/>
      <c r="N30" s="54">
        <v>10977</v>
      </c>
      <c r="O30" s="27">
        <v>10821</v>
      </c>
      <c r="P30" s="29">
        <f t="shared" si="31"/>
        <v>21798</v>
      </c>
      <c r="Q30" s="43">
        <f t="shared" si="32"/>
        <v>107</v>
      </c>
      <c r="R30" s="78">
        <v>99</v>
      </c>
      <c r="S30" s="1">
        <v>0</v>
      </c>
      <c r="T30" s="81">
        <v>0</v>
      </c>
      <c r="U30" s="98">
        <v>51</v>
      </c>
      <c r="V30" s="98">
        <v>0</v>
      </c>
      <c r="X30" s="90">
        <v>8210</v>
      </c>
      <c r="Y30" s="109">
        <f t="shared" si="5"/>
        <v>2.6550548112058467</v>
      </c>
    </row>
    <row r="31" spans="1:25" x14ac:dyDescent="0.5">
      <c r="A31" s="1">
        <v>1997</v>
      </c>
      <c r="D31" s="7">
        <v>203</v>
      </c>
      <c r="G31" s="7"/>
      <c r="H31" s="78"/>
      <c r="I31" s="1"/>
      <c r="J31" s="79"/>
      <c r="M31" s="79"/>
      <c r="N31" s="54">
        <v>10946</v>
      </c>
      <c r="O31" s="27">
        <v>10745</v>
      </c>
      <c r="P31" s="29">
        <f t="shared" si="31"/>
        <v>21691</v>
      </c>
      <c r="Q31" s="43">
        <f t="shared" si="32"/>
        <v>89</v>
      </c>
      <c r="R31" s="78">
        <v>123</v>
      </c>
      <c r="S31" s="1">
        <v>0</v>
      </c>
      <c r="T31" s="81">
        <v>0</v>
      </c>
      <c r="U31" s="98">
        <v>39</v>
      </c>
      <c r="V31" s="98">
        <v>0</v>
      </c>
      <c r="X31" s="90">
        <v>8089</v>
      </c>
      <c r="Y31" s="109">
        <f t="shared" si="5"/>
        <v>2.6815428359500557</v>
      </c>
    </row>
    <row r="32" spans="1:25" x14ac:dyDescent="0.5">
      <c r="A32" s="1">
        <v>1996</v>
      </c>
      <c r="D32" s="7">
        <v>219</v>
      </c>
      <c r="G32" s="7"/>
      <c r="H32" s="78"/>
      <c r="I32" s="1"/>
      <c r="J32" s="79"/>
      <c r="M32" s="79"/>
      <c r="N32" s="54">
        <v>10905</v>
      </c>
      <c r="O32" s="27">
        <v>10697</v>
      </c>
      <c r="P32" s="29">
        <f t="shared" si="31"/>
        <v>21602</v>
      </c>
      <c r="Q32" s="43">
        <f t="shared" si="32"/>
        <v>141</v>
      </c>
      <c r="R32" s="78">
        <v>97</v>
      </c>
      <c r="S32" s="1">
        <v>0</v>
      </c>
      <c r="T32" s="81">
        <v>0</v>
      </c>
      <c r="U32" s="98">
        <v>58</v>
      </c>
      <c r="V32" s="98">
        <v>0</v>
      </c>
      <c r="X32" s="90">
        <v>7945</v>
      </c>
      <c r="Y32" s="109">
        <f t="shared" si="5"/>
        <v>2.7189427312775329</v>
      </c>
    </row>
    <row r="33" spans="1:25" x14ac:dyDescent="0.5">
      <c r="A33" s="1">
        <v>1995</v>
      </c>
      <c r="D33" s="7">
        <v>246</v>
      </c>
      <c r="G33" s="7"/>
      <c r="H33" s="78"/>
      <c r="I33" s="1"/>
      <c r="J33" s="79"/>
      <c r="M33" s="79"/>
      <c r="N33" s="54">
        <v>10850</v>
      </c>
      <c r="O33" s="27">
        <v>10611</v>
      </c>
      <c r="P33" s="29">
        <f t="shared" si="31"/>
        <v>21461</v>
      </c>
      <c r="Q33" s="43">
        <f t="shared" si="32"/>
        <v>240</v>
      </c>
      <c r="R33" s="78">
        <v>125</v>
      </c>
      <c r="S33" s="1">
        <v>0</v>
      </c>
      <c r="T33" s="81">
        <v>0</v>
      </c>
      <c r="U33" s="98">
        <v>64</v>
      </c>
      <c r="V33" s="98">
        <v>0</v>
      </c>
      <c r="X33" s="90">
        <v>7786</v>
      </c>
      <c r="Y33" s="109">
        <f t="shared" si="5"/>
        <v>2.7563575648600049</v>
      </c>
    </row>
    <row r="34" spans="1:25" x14ac:dyDescent="0.5">
      <c r="A34" s="1">
        <v>1994</v>
      </c>
      <c r="D34" s="7">
        <v>205</v>
      </c>
      <c r="G34" s="7"/>
      <c r="H34" s="78"/>
      <c r="I34" s="1"/>
      <c r="J34" s="79"/>
      <c r="M34" s="79"/>
      <c r="N34" s="54">
        <v>10755</v>
      </c>
      <c r="O34" s="27">
        <v>10466</v>
      </c>
      <c r="P34" s="29">
        <f t="shared" si="31"/>
        <v>21221</v>
      </c>
      <c r="Q34" s="43">
        <f t="shared" si="32"/>
        <v>195</v>
      </c>
      <c r="R34" s="78">
        <v>119</v>
      </c>
      <c r="S34" s="1">
        <v>0</v>
      </c>
      <c r="T34" s="81">
        <v>0</v>
      </c>
      <c r="U34" s="98">
        <v>42</v>
      </c>
      <c r="V34" s="98">
        <v>0</v>
      </c>
      <c r="X34" s="90">
        <v>7599</v>
      </c>
      <c r="Y34" s="109">
        <f t="shared" si="5"/>
        <v>2.7926042900381631</v>
      </c>
    </row>
    <row r="35" spans="1:25" x14ac:dyDescent="0.5">
      <c r="A35" s="1">
        <v>1993</v>
      </c>
      <c r="D35" s="7">
        <v>237</v>
      </c>
      <c r="G35" s="7"/>
      <c r="H35" s="78"/>
      <c r="I35" s="1"/>
      <c r="J35" s="79"/>
      <c r="M35" s="79"/>
      <c r="N35" s="54">
        <v>10678</v>
      </c>
      <c r="O35" s="27">
        <v>10348</v>
      </c>
      <c r="P35" s="29">
        <f t="shared" si="31"/>
        <v>21026</v>
      </c>
      <c r="Q35" s="43">
        <f t="shared" si="32"/>
        <v>121</v>
      </c>
      <c r="R35" s="78">
        <v>111</v>
      </c>
      <c r="S35" s="1">
        <v>0</v>
      </c>
      <c r="T35" s="81">
        <v>0</v>
      </c>
      <c r="U35" s="98">
        <v>35</v>
      </c>
      <c r="V35" s="98">
        <v>0</v>
      </c>
      <c r="X35" s="90">
        <v>7453</v>
      </c>
      <c r="Y35" s="109">
        <f t="shared" si="5"/>
        <v>2.8211458473098081</v>
      </c>
    </row>
    <row r="36" spans="1:25" x14ac:dyDescent="0.5">
      <c r="A36" s="1">
        <v>1992</v>
      </c>
      <c r="D36" s="7">
        <v>229</v>
      </c>
      <c r="G36" s="7"/>
      <c r="H36" s="78"/>
      <c r="I36" s="1"/>
      <c r="J36" s="79"/>
      <c r="M36" s="79"/>
      <c r="N36" s="54">
        <v>10638</v>
      </c>
      <c r="O36" s="27">
        <v>10267</v>
      </c>
      <c r="P36" s="29">
        <f t="shared" si="31"/>
        <v>20905</v>
      </c>
      <c r="Q36" s="43">
        <f t="shared" si="32"/>
        <v>178</v>
      </c>
      <c r="R36" s="78">
        <v>128</v>
      </c>
      <c r="S36" s="1">
        <v>0</v>
      </c>
      <c r="T36" s="81">
        <v>0</v>
      </c>
      <c r="U36" s="98">
        <v>31</v>
      </c>
      <c r="V36" s="98">
        <v>0</v>
      </c>
      <c r="X36" s="90">
        <v>7352</v>
      </c>
      <c r="Y36" s="109">
        <f t="shared" si="5"/>
        <v>2.8434439608269857</v>
      </c>
    </row>
    <row r="37" spans="1:25" x14ac:dyDescent="0.5">
      <c r="A37" s="1">
        <v>1991</v>
      </c>
      <c r="D37" s="7">
        <v>204</v>
      </c>
      <c r="G37" s="7"/>
      <c r="H37" s="78"/>
      <c r="I37" s="1"/>
      <c r="J37" s="79"/>
      <c r="M37" s="79"/>
      <c r="N37" s="54">
        <v>10543</v>
      </c>
      <c r="O37" s="27">
        <v>10184</v>
      </c>
      <c r="P37" s="29">
        <f t="shared" si="31"/>
        <v>20727</v>
      </c>
      <c r="Q37" s="43">
        <f t="shared" si="32"/>
        <v>108</v>
      </c>
      <c r="R37" s="78">
        <v>127</v>
      </c>
      <c r="S37" s="1">
        <v>0</v>
      </c>
      <c r="T37" s="81">
        <v>0</v>
      </c>
      <c r="U37" s="98">
        <v>32</v>
      </c>
      <c r="V37" s="98">
        <v>0</v>
      </c>
      <c r="X37" s="90">
        <v>7229</v>
      </c>
      <c r="Y37" s="109">
        <f t="shared" si="5"/>
        <v>2.8672015493152578</v>
      </c>
    </row>
    <row r="38" spans="1:25" x14ac:dyDescent="0.5">
      <c r="A38" s="1">
        <v>1990</v>
      </c>
      <c r="D38" s="7">
        <v>210</v>
      </c>
      <c r="G38" s="7"/>
      <c r="H38" s="78"/>
      <c r="I38" s="1"/>
      <c r="J38" s="79"/>
      <c r="M38" s="79"/>
      <c r="N38" s="54">
        <v>10525</v>
      </c>
      <c r="O38" s="27">
        <v>10094</v>
      </c>
      <c r="P38" s="29">
        <f t="shared" si="31"/>
        <v>20619</v>
      </c>
      <c r="Q38" s="43">
        <f t="shared" si="32"/>
        <v>52</v>
      </c>
      <c r="R38" s="78">
        <v>138</v>
      </c>
      <c r="S38" s="1">
        <v>0</v>
      </c>
      <c r="T38" s="81">
        <v>0</v>
      </c>
      <c r="U38" s="98">
        <v>26</v>
      </c>
      <c r="V38" s="98">
        <v>0</v>
      </c>
      <c r="X38" s="90">
        <v>7003</v>
      </c>
      <c r="Y38" s="109">
        <f t="shared" si="5"/>
        <v>2.9443095816078824</v>
      </c>
    </row>
    <row r="39" spans="1:25" x14ac:dyDescent="0.5">
      <c r="A39" s="1">
        <v>1989</v>
      </c>
      <c r="D39" s="7"/>
      <c r="G39" s="7"/>
      <c r="H39" s="78"/>
      <c r="I39" s="1"/>
      <c r="J39" s="79"/>
      <c r="M39" s="79"/>
      <c r="N39" s="54">
        <v>10495</v>
      </c>
      <c r="O39" s="27">
        <v>10072</v>
      </c>
      <c r="P39" s="29">
        <f t="shared" si="31"/>
        <v>20567</v>
      </c>
      <c r="Q39" s="43">
        <f t="shared" si="32"/>
        <v>110</v>
      </c>
      <c r="R39" s="78">
        <v>144</v>
      </c>
      <c r="S39" s="1">
        <v>0</v>
      </c>
      <c r="T39" s="81">
        <v>0</v>
      </c>
      <c r="U39" s="98">
        <v>38</v>
      </c>
      <c r="V39" s="98">
        <v>0</v>
      </c>
    </row>
    <row r="40" spans="1:25" x14ac:dyDescent="0.5">
      <c r="A40" s="1">
        <v>1988</v>
      </c>
      <c r="D40" s="7"/>
      <c r="G40" s="7"/>
      <c r="H40" s="78"/>
      <c r="I40" s="1"/>
      <c r="J40" s="79"/>
      <c r="M40" s="79"/>
      <c r="N40" s="54">
        <v>10417</v>
      </c>
      <c r="O40" s="27">
        <v>10040</v>
      </c>
      <c r="P40" s="29">
        <f t="shared" si="31"/>
        <v>20457</v>
      </c>
      <c r="Q40" s="43">
        <f t="shared" si="32"/>
        <v>108</v>
      </c>
      <c r="R40" s="78">
        <v>147</v>
      </c>
      <c r="S40" s="1">
        <v>0</v>
      </c>
      <c r="T40" s="81">
        <v>0</v>
      </c>
      <c r="U40" s="98">
        <v>33</v>
      </c>
      <c r="V40" s="98">
        <v>0</v>
      </c>
    </row>
    <row r="41" spans="1:25" x14ac:dyDescent="0.5">
      <c r="A41" s="1">
        <v>1987</v>
      </c>
      <c r="D41" s="7"/>
      <c r="G41" s="7"/>
      <c r="H41" s="78"/>
      <c r="I41" s="1"/>
      <c r="J41" s="79"/>
      <c r="M41" s="79"/>
      <c r="N41" s="54">
        <v>10342</v>
      </c>
      <c r="O41" s="27">
        <v>10007</v>
      </c>
      <c r="P41" s="29">
        <f t="shared" si="31"/>
        <v>20349</v>
      </c>
      <c r="Q41" s="43">
        <f t="shared" si="32"/>
        <v>214</v>
      </c>
      <c r="R41" s="78">
        <v>133</v>
      </c>
      <c r="S41" s="1">
        <v>0</v>
      </c>
      <c r="T41" s="81">
        <v>0</v>
      </c>
      <c r="U41" s="98">
        <v>30</v>
      </c>
      <c r="V41" s="98">
        <v>0</v>
      </c>
    </row>
    <row r="42" spans="1:25" x14ac:dyDescent="0.5">
      <c r="A42" s="1">
        <v>1986</v>
      </c>
      <c r="D42" s="7"/>
      <c r="G42" s="7"/>
      <c r="H42" s="78"/>
      <c r="I42" s="1"/>
      <c r="J42" s="79"/>
      <c r="M42" s="79"/>
      <c r="N42" s="54">
        <v>10226</v>
      </c>
      <c r="O42" s="27">
        <v>9909</v>
      </c>
      <c r="P42" s="29">
        <f t="shared" si="31"/>
        <v>20135</v>
      </c>
      <c r="Q42" s="43">
        <f t="shared" si="32"/>
        <v>42</v>
      </c>
      <c r="R42" s="78">
        <v>91</v>
      </c>
      <c r="S42" s="1">
        <v>0</v>
      </c>
      <c r="T42" s="81">
        <v>0</v>
      </c>
      <c r="U42" s="98">
        <v>27</v>
      </c>
      <c r="V42" s="98">
        <v>0</v>
      </c>
    </row>
    <row r="43" spans="1:25" x14ac:dyDescent="0.5">
      <c r="A43" s="1">
        <v>1985</v>
      </c>
      <c r="D43" s="7"/>
      <c r="G43" s="7"/>
      <c r="H43" s="78"/>
      <c r="I43" s="1"/>
      <c r="J43" s="79"/>
      <c r="M43" s="79"/>
      <c r="N43" s="54">
        <v>10241</v>
      </c>
      <c r="O43" s="27">
        <v>9852</v>
      </c>
      <c r="P43" s="29">
        <f t="shared" si="31"/>
        <v>20093</v>
      </c>
      <c r="Q43" s="43">
        <f t="shared" si="32"/>
        <v>170</v>
      </c>
      <c r="R43" s="78">
        <v>128</v>
      </c>
      <c r="S43" s="1">
        <v>0</v>
      </c>
      <c r="T43" s="81">
        <v>0</v>
      </c>
      <c r="U43" s="98">
        <v>29</v>
      </c>
      <c r="V43" s="98">
        <v>0</v>
      </c>
    </row>
    <row r="44" spans="1:25" x14ac:dyDescent="0.5">
      <c r="A44" s="1">
        <v>1984</v>
      </c>
      <c r="D44" s="7"/>
      <c r="G44" s="7"/>
      <c r="H44" s="78"/>
      <c r="I44" s="1"/>
      <c r="J44" s="79"/>
      <c r="M44" s="79"/>
      <c r="N44" s="54">
        <v>10159</v>
      </c>
      <c r="O44" s="27">
        <v>9764</v>
      </c>
      <c r="P44" s="29">
        <f t="shared" si="31"/>
        <v>19923</v>
      </c>
      <c r="Q44" s="43">
        <f t="shared" si="32"/>
        <v>141</v>
      </c>
      <c r="R44" s="78">
        <v>136</v>
      </c>
      <c r="S44" s="1">
        <v>0</v>
      </c>
      <c r="T44" s="81">
        <v>0</v>
      </c>
      <c r="U44" s="98">
        <v>16</v>
      </c>
      <c r="V44" s="98">
        <v>0</v>
      </c>
      <c r="W44" s="54"/>
      <c r="X44" s="53"/>
    </row>
    <row r="45" spans="1:25" x14ac:dyDescent="0.5">
      <c r="A45" s="1">
        <v>1983</v>
      </c>
      <c r="D45" s="7"/>
      <c r="G45" s="7"/>
      <c r="H45" s="78"/>
      <c r="I45" s="1"/>
      <c r="J45" s="79"/>
      <c r="M45" s="79"/>
      <c r="N45" s="54">
        <v>10085</v>
      </c>
      <c r="O45" s="27">
        <v>9697</v>
      </c>
      <c r="P45" s="29">
        <f t="shared" si="31"/>
        <v>19782</v>
      </c>
      <c r="Q45" s="43">
        <f t="shared" si="32"/>
        <v>208</v>
      </c>
      <c r="R45" s="78">
        <v>139</v>
      </c>
      <c r="S45" s="1">
        <v>0</v>
      </c>
      <c r="T45" s="81">
        <v>0</v>
      </c>
      <c r="U45" s="98">
        <v>20</v>
      </c>
      <c r="V45" s="98">
        <v>0</v>
      </c>
    </row>
    <row r="46" spans="1:25" x14ac:dyDescent="0.5">
      <c r="A46" s="1">
        <v>1982</v>
      </c>
      <c r="D46" s="7"/>
      <c r="G46" s="7"/>
      <c r="H46" s="78"/>
      <c r="I46" s="1"/>
      <c r="J46" s="79"/>
      <c r="M46" s="79"/>
      <c r="N46" s="54">
        <v>9954</v>
      </c>
      <c r="O46" s="27">
        <v>9620</v>
      </c>
      <c r="P46" s="29">
        <f t="shared" si="31"/>
        <v>19574</v>
      </c>
      <c r="Q46" s="43">
        <f t="shared" si="32"/>
        <v>14</v>
      </c>
      <c r="R46" s="78">
        <v>146</v>
      </c>
      <c r="S46" s="1">
        <v>0</v>
      </c>
      <c r="T46" s="81">
        <v>0</v>
      </c>
      <c r="U46" s="98">
        <v>10</v>
      </c>
      <c r="V46" s="98">
        <v>0</v>
      </c>
    </row>
    <row r="47" spans="1:25" x14ac:dyDescent="0.5">
      <c r="A47" s="1">
        <v>1981</v>
      </c>
      <c r="D47" s="7"/>
      <c r="G47" s="7"/>
      <c r="H47" s="78"/>
      <c r="I47" s="1"/>
      <c r="J47" s="79"/>
      <c r="M47" s="79"/>
      <c r="N47" s="54">
        <v>9966</v>
      </c>
      <c r="O47" s="27">
        <v>9594</v>
      </c>
      <c r="P47" s="29">
        <f t="shared" si="31"/>
        <v>19560</v>
      </c>
      <c r="Q47" s="43">
        <f>P47-P48</f>
        <v>347</v>
      </c>
      <c r="R47" s="78">
        <v>125</v>
      </c>
      <c r="S47" s="1">
        <v>0</v>
      </c>
      <c r="T47" s="81">
        <v>0</v>
      </c>
      <c r="U47" s="98">
        <v>18</v>
      </c>
      <c r="V47" s="98">
        <v>0</v>
      </c>
    </row>
    <row r="48" spans="1:25" x14ac:dyDescent="0.5">
      <c r="A48" s="1">
        <v>1980</v>
      </c>
      <c r="D48" s="7"/>
      <c r="G48" s="7"/>
      <c r="H48" s="78"/>
      <c r="I48" s="1"/>
      <c r="J48" s="79"/>
      <c r="M48" s="79"/>
      <c r="N48" s="78"/>
      <c r="O48" s="1"/>
      <c r="P48" s="29">
        <v>19213</v>
      </c>
      <c r="Q48" s="43">
        <f>P48-P49</f>
        <v>267</v>
      </c>
      <c r="R48" s="4"/>
      <c r="S48" s="2"/>
      <c r="T48" s="80"/>
    </row>
    <row r="49" spans="1:25" x14ac:dyDescent="0.5">
      <c r="A49" s="1">
        <v>1979</v>
      </c>
      <c r="D49" s="7"/>
      <c r="G49" s="7"/>
      <c r="H49" s="78"/>
      <c r="I49" s="1"/>
      <c r="J49" s="79"/>
      <c r="M49" s="79"/>
      <c r="N49" s="78"/>
      <c r="O49" s="1"/>
      <c r="P49" s="29">
        <v>18946</v>
      </c>
      <c r="Q49" s="43">
        <f>P49-P50</f>
        <v>389</v>
      </c>
    </row>
    <row r="50" spans="1:25" x14ac:dyDescent="0.5">
      <c r="A50" s="1">
        <v>1978</v>
      </c>
      <c r="D50" s="7"/>
      <c r="G50" s="7"/>
      <c r="H50" s="78"/>
      <c r="I50" s="1"/>
      <c r="J50" s="79"/>
      <c r="M50" s="79"/>
      <c r="N50" s="78"/>
      <c r="O50" s="1"/>
      <c r="P50" s="29">
        <v>18557</v>
      </c>
      <c r="Q50" s="43">
        <f>P50-P51</f>
        <v>262</v>
      </c>
    </row>
    <row r="51" spans="1:25" x14ac:dyDescent="0.5">
      <c r="A51" s="1">
        <v>1977</v>
      </c>
      <c r="D51" s="7"/>
      <c r="G51" s="7"/>
      <c r="H51" s="78"/>
      <c r="I51" s="1"/>
      <c r="J51" s="79"/>
      <c r="M51" s="79"/>
      <c r="N51" s="78"/>
      <c r="O51" s="1"/>
      <c r="P51" s="29">
        <v>18295</v>
      </c>
      <c r="Q51" s="43">
        <f>P51-P52</f>
        <v>261</v>
      </c>
    </row>
    <row r="52" spans="1:25" x14ac:dyDescent="0.5">
      <c r="A52" s="1">
        <v>1976</v>
      </c>
      <c r="D52" s="7"/>
      <c r="G52" s="7"/>
      <c r="H52" s="78"/>
      <c r="I52" s="1"/>
      <c r="J52" s="79"/>
      <c r="M52" s="79"/>
      <c r="N52" s="78"/>
      <c r="O52" s="1"/>
      <c r="P52" s="29">
        <v>18034</v>
      </c>
      <c r="Q52" s="43">
        <f t="shared" ref="Q52:Q115" si="33">P52-P53</f>
        <v>262</v>
      </c>
      <c r="Y52" s="99"/>
    </row>
    <row r="53" spans="1:25" x14ac:dyDescent="0.5">
      <c r="A53" s="1">
        <v>1975</v>
      </c>
      <c r="D53" s="7"/>
      <c r="G53" s="7"/>
      <c r="H53" s="78"/>
      <c r="I53" s="1"/>
      <c r="J53" s="79"/>
      <c r="M53" s="79"/>
      <c r="N53" s="78"/>
      <c r="O53" s="1"/>
      <c r="P53" s="29">
        <v>17772</v>
      </c>
      <c r="Q53" s="43">
        <f t="shared" si="33"/>
        <v>261</v>
      </c>
      <c r="Y53" s="99"/>
    </row>
    <row r="54" spans="1:25" x14ac:dyDescent="0.5">
      <c r="A54" s="1">
        <v>1974</v>
      </c>
      <c r="D54" s="7"/>
      <c r="G54" s="7"/>
      <c r="H54" s="78"/>
      <c r="I54" s="1"/>
      <c r="J54" s="79"/>
      <c r="M54" s="79"/>
      <c r="N54" s="78"/>
      <c r="O54" s="1"/>
      <c r="P54" s="29">
        <v>17511</v>
      </c>
      <c r="Q54" s="43">
        <f t="shared" si="33"/>
        <v>262</v>
      </c>
      <c r="Y54" s="99"/>
    </row>
    <row r="55" spans="1:25" x14ac:dyDescent="0.5">
      <c r="A55" s="1">
        <v>1973</v>
      </c>
      <c r="D55" s="7"/>
      <c r="G55" s="7"/>
      <c r="H55" s="78"/>
      <c r="I55" s="1"/>
      <c r="J55" s="79"/>
      <c r="M55" s="79"/>
      <c r="N55" s="78"/>
      <c r="O55" s="1"/>
      <c r="P55" s="29">
        <v>17249</v>
      </c>
      <c r="Q55" s="43">
        <f t="shared" si="33"/>
        <v>262</v>
      </c>
      <c r="Y55" s="99"/>
    </row>
    <row r="56" spans="1:25" x14ac:dyDescent="0.5">
      <c r="A56" s="1">
        <v>1972</v>
      </c>
      <c r="D56" s="7"/>
      <c r="G56" s="7"/>
      <c r="H56" s="78"/>
      <c r="I56" s="1"/>
      <c r="J56" s="79"/>
      <c r="M56" s="79"/>
      <c r="N56" s="78"/>
      <c r="O56" s="1"/>
      <c r="P56" s="29">
        <v>16987</v>
      </c>
      <c r="Q56" s="43">
        <f t="shared" si="33"/>
        <v>261</v>
      </c>
      <c r="Y56" s="99"/>
    </row>
    <row r="57" spans="1:25" x14ac:dyDescent="0.5">
      <c r="A57" s="1">
        <v>1971</v>
      </c>
      <c r="D57" s="7"/>
      <c r="G57" s="7"/>
      <c r="H57" s="78"/>
      <c r="I57" s="1"/>
      <c r="J57" s="79"/>
      <c r="M57" s="79"/>
      <c r="N57" s="78"/>
      <c r="O57" s="1"/>
      <c r="P57" s="29">
        <v>16726</v>
      </c>
      <c r="Q57" s="43">
        <f t="shared" si="33"/>
        <v>262</v>
      </c>
      <c r="Y57" s="99"/>
    </row>
    <row r="58" spans="1:25" x14ac:dyDescent="0.5">
      <c r="A58" s="1">
        <v>1970</v>
      </c>
      <c r="D58" s="7"/>
      <c r="G58" s="7"/>
      <c r="H58" s="78"/>
      <c r="I58" s="1"/>
      <c r="J58" s="79"/>
      <c r="M58" s="79"/>
      <c r="N58" s="78"/>
      <c r="O58" s="1"/>
      <c r="P58" s="29">
        <v>16464</v>
      </c>
      <c r="Q58" s="43">
        <f t="shared" si="33"/>
        <v>190</v>
      </c>
      <c r="Y58" s="99"/>
    </row>
    <row r="59" spans="1:25" x14ac:dyDescent="0.5">
      <c r="A59" s="1">
        <v>1969</v>
      </c>
      <c r="D59" s="7"/>
      <c r="G59" s="7"/>
      <c r="H59" s="78"/>
      <c r="I59" s="1"/>
      <c r="J59" s="67"/>
      <c r="M59" s="67"/>
      <c r="N59" s="78"/>
      <c r="O59" s="1"/>
      <c r="P59" s="29">
        <v>16274</v>
      </c>
      <c r="Q59" s="43">
        <f t="shared" si="33"/>
        <v>189</v>
      </c>
      <c r="Y59" s="99"/>
    </row>
    <row r="60" spans="1:25" x14ac:dyDescent="0.5">
      <c r="A60" s="1">
        <v>1968</v>
      </c>
      <c r="D60" s="7"/>
      <c r="G60" s="7"/>
      <c r="H60" s="78"/>
      <c r="I60" s="1"/>
      <c r="J60" s="67"/>
      <c r="M60" s="67"/>
      <c r="N60" s="78"/>
      <c r="O60" s="1"/>
      <c r="P60" s="29">
        <v>16085</v>
      </c>
      <c r="Q60" s="43">
        <f t="shared" si="33"/>
        <v>190</v>
      </c>
      <c r="Y60" s="99"/>
    </row>
    <row r="61" spans="1:25" x14ac:dyDescent="0.5">
      <c r="A61" s="1">
        <v>1967</v>
      </c>
      <c r="D61" s="7"/>
      <c r="G61" s="7"/>
      <c r="H61" s="78"/>
      <c r="I61" s="1"/>
      <c r="J61" s="67"/>
      <c r="M61" s="67"/>
      <c r="N61" s="78"/>
      <c r="O61" s="1"/>
      <c r="P61" s="29">
        <v>15895</v>
      </c>
      <c r="Q61" s="43">
        <f t="shared" si="33"/>
        <v>190</v>
      </c>
      <c r="Y61" s="99"/>
    </row>
    <row r="62" spans="1:25" x14ac:dyDescent="0.5">
      <c r="A62" s="1">
        <v>1966</v>
      </c>
      <c r="D62" s="7"/>
      <c r="G62" s="7"/>
      <c r="H62" s="78"/>
      <c r="I62" s="1"/>
      <c r="J62" s="67"/>
      <c r="M62" s="67"/>
      <c r="N62" s="78"/>
      <c r="O62" s="1"/>
      <c r="P62" s="29">
        <v>15705</v>
      </c>
      <c r="Q62" s="43">
        <f t="shared" si="33"/>
        <v>189</v>
      </c>
      <c r="Y62" s="99"/>
    </row>
    <row r="63" spans="1:25" x14ac:dyDescent="0.5">
      <c r="A63" s="1">
        <v>1965</v>
      </c>
      <c r="D63" s="7"/>
      <c r="G63" s="7"/>
      <c r="H63" s="78"/>
      <c r="I63" s="1"/>
      <c r="J63" s="67"/>
      <c r="M63" s="67"/>
      <c r="N63" s="78"/>
      <c r="O63" s="1"/>
      <c r="P63" s="29">
        <v>15516</v>
      </c>
      <c r="Q63" s="43">
        <f t="shared" si="33"/>
        <v>190</v>
      </c>
      <c r="Y63" s="99"/>
    </row>
    <row r="64" spans="1:25" x14ac:dyDescent="0.5">
      <c r="A64" s="1">
        <v>1964</v>
      </c>
      <c r="D64" s="7"/>
      <c r="G64" s="7"/>
      <c r="H64" s="78"/>
      <c r="I64" s="1"/>
      <c r="J64" s="67"/>
      <c r="M64" s="67"/>
      <c r="N64" s="78"/>
      <c r="O64" s="1"/>
      <c r="P64" s="29">
        <v>15326</v>
      </c>
      <c r="Q64" s="43">
        <f t="shared" si="33"/>
        <v>190</v>
      </c>
      <c r="Y64" s="99"/>
    </row>
    <row r="65" spans="1:25" x14ac:dyDescent="0.5">
      <c r="A65" s="1">
        <v>1963</v>
      </c>
      <c r="D65" s="7"/>
      <c r="G65" s="7"/>
      <c r="H65" s="78"/>
      <c r="I65" s="1"/>
      <c r="J65" s="67"/>
      <c r="M65" s="67"/>
      <c r="N65" s="78"/>
      <c r="O65" s="1"/>
      <c r="P65" s="29">
        <v>15136</v>
      </c>
      <c r="Q65" s="43">
        <f t="shared" si="33"/>
        <v>189</v>
      </c>
      <c r="Y65" s="99"/>
    </row>
    <row r="66" spans="1:25" x14ac:dyDescent="0.5">
      <c r="A66" s="1">
        <v>1962</v>
      </c>
      <c r="D66" s="7"/>
      <c r="G66" s="7"/>
      <c r="H66" s="78"/>
      <c r="I66" s="1"/>
      <c r="J66" s="67"/>
      <c r="M66" s="67"/>
      <c r="N66" s="78"/>
      <c r="O66" s="1"/>
      <c r="P66" s="29">
        <v>14947</v>
      </c>
      <c r="Q66" s="43">
        <f t="shared" si="33"/>
        <v>190</v>
      </c>
      <c r="Y66" s="99"/>
    </row>
    <row r="67" spans="1:25" x14ac:dyDescent="0.5">
      <c r="A67" s="1">
        <v>1961</v>
      </c>
      <c r="D67" s="7"/>
      <c r="G67" s="7"/>
      <c r="H67" s="78"/>
      <c r="I67" s="1"/>
      <c r="J67" s="67"/>
      <c r="M67" s="67"/>
      <c r="N67" s="78"/>
      <c r="O67" s="1"/>
      <c r="P67" s="29">
        <v>14757</v>
      </c>
      <c r="Q67" s="43">
        <f t="shared" si="33"/>
        <v>193</v>
      </c>
      <c r="Y67" s="99"/>
    </row>
    <row r="68" spans="1:25" x14ac:dyDescent="0.5">
      <c r="A68" s="1">
        <v>1960</v>
      </c>
      <c r="D68" s="7"/>
      <c r="G68" s="7"/>
      <c r="H68" s="78"/>
      <c r="I68" s="1"/>
      <c r="J68" s="67"/>
      <c r="M68" s="67"/>
      <c r="N68" s="78"/>
      <c r="O68" s="1"/>
      <c r="P68" s="29">
        <v>14564</v>
      </c>
      <c r="Q68" s="43">
        <f t="shared" si="33"/>
        <v>194</v>
      </c>
      <c r="Y68" s="99"/>
    </row>
    <row r="69" spans="1:25" x14ac:dyDescent="0.5">
      <c r="A69" s="1">
        <v>1959</v>
      </c>
      <c r="D69" s="7"/>
      <c r="G69" s="7"/>
      <c r="H69" s="78"/>
      <c r="I69" s="1"/>
      <c r="J69" s="67"/>
      <c r="M69" s="67"/>
      <c r="N69" s="78"/>
      <c r="O69" s="1"/>
      <c r="P69" s="29">
        <v>14370</v>
      </c>
      <c r="Q69" s="43">
        <f t="shared" si="33"/>
        <v>193</v>
      </c>
      <c r="Y69" s="99"/>
    </row>
    <row r="70" spans="1:25" x14ac:dyDescent="0.5">
      <c r="A70" s="1">
        <v>1958</v>
      </c>
      <c r="D70" s="7"/>
      <c r="G70" s="7"/>
      <c r="H70" s="78"/>
      <c r="I70" s="1"/>
      <c r="J70" s="67"/>
      <c r="M70" s="67"/>
      <c r="N70" s="78"/>
      <c r="O70" s="1"/>
      <c r="P70" s="29">
        <v>14177</v>
      </c>
      <c r="Q70" s="43">
        <f t="shared" si="33"/>
        <v>194</v>
      </c>
      <c r="Y70" s="99"/>
    </row>
    <row r="71" spans="1:25" x14ac:dyDescent="0.5">
      <c r="A71" s="1">
        <v>1957</v>
      </c>
      <c r="D71" s="7"/>
      <c r="G71" s="7"/>
      <c r="H71" s="78"/>
      <c r="I71" s="1"/>
      <c r="J71" s="67"/>
      <c r="M71" s="67"/>
      <c r="N71" s="78"/>
      <c r="O71" s="1"/>
      <c r="P71" s="29">
        <v>13983</v>
      </c>
      <c r="Q71" s="43">
        <f t="shared" si="33"/>
        <v>193</v>
      </c>
      <c r="Y71" s="99"/>
    </row>
    <row r="72" spans="1:25" x14ac:dyDescent="0.5">
      <c r="A72" s="1">
        <v>1956</v>
      </c>
      <c r="D72" s="7"/>
      <c r="G72" s="7"/>
      <c r="H72" s="78"/>
      <c r="I72" s="1"/>
      <c r="J72" s="67"/>
      <c r="M72" s="67"/>
      <c r="N72" s="78"/>
      <c r="O72" s="1"/>
      <c r="P72" s="29">
        <v>13790</v>
      </c>
      <c r="Q72" s="43">
        <f t="shared" si="33"/>
        <v>194</v>
      </c>
      <c r="Y72" s="99"/>
    </row>
    <row r="73" spans="1:25" x14ac:dyDescent="0.5">
      <c r="A73" s="1">
        <v>1955</v>
      </c>
      <c r="D73" s="7"/>
      <c r="G73" s="7"/>
      <c r="H73" s="78"/>
      <c r="I73" s="1"/>
      <c r="J73" s="67"/>
      <c r="M73" s="67"/>
      <c r="N73" s="78"/>
      <c r="O73" s="1"/>
      <c r="P73" s="29">
        <v>13596</v>
      </c>
      <c r="Q73" s="43">
        <f t="shared" si="33"/>
        <v>193</v>
      </c>
      <c r="Y73" s="99"/>
    </row>
    <row r="74" spans="1:25" x14ac:dyDescent="0.5">
      <c r="A74" s="1">
        <v>1954</v>
      </c>
      <c r="D74" s="7"/>
      <c r="G74" s="7"/>
      <c r="H74" s="78"/>
      <c r="I74" s="1"/>
      <c r="J74" s="67"/>
      <c r="M74" s="67"/>
      <c r="N74" s="78"/>
      <c r="O74" s="1"/>
      <c r="P74" s="29">
        <v>13403</v>
      </c>
      <c r="Q74" s="43">
        <f t="shared" si="33"/>
        <v>194</v>
      </c>
      <c r="Y74" s="99"/>
    </row>
    <row r="75" spans="1:25" x14ac:dyDescent="0.5">
      <c r="A75" s="1">
        <v>1953</v>
      </c>
      <c r="D75" s="7"/>
      <c r="G75" s="7"/>
      <c r="H75" s="78"/>
      <c r="I75" s="1"/>
      <c r="J75" s="67"/>
      <c r="M75" s="67"/>
      <c r="N75" s="78"/>
      <c r="O75" s="1"/>
      <c r="P75" s="29">
        <v>13209</v>
      </c>
      <c r="Q75" s="43">
        <f t="shared" si="33"/>
        <v>193</v>
      </c>
      <c r="Y75" s="99"/>
    </row>
    <row r="76" spans="1:25" x14ac:dyDescent="0.5">
      <c r="A76" s="1">
        <v>1952</v>
      </c>
      <c r="D76" s="7"/>
      <c r="G76" s="7"/>
      <c r="H76" s="78"/>
      <c r="I76" s="1"/>
      <c r="J76" s="67"/>
      <c r="M76" s="67"/>
      <c r="N76" s="78"/>
      <c r="O76" s="1"/>
      <c r="P76" s="29">
        <v>13016</v>
      </c>
      <c r="Q76" s="43">
        <f t="shared" si="33"/>
        <v>194</v>
      </c>
      <c r="Y76" s="99"/>
    </row>
    <row r="77" spans="1:25" x14ac:dyDescent="0.5">
      <c r="A77" s="1">
        <v>1951</v>
      </c>
      <c r="D77" s="7"/>
      <c r="G77" s="7"/>
      <c r="H77" s="78"/>
      <c r="I77" s="1"/>
      <c r="J77" s="67"/>
      <c r="M77" s="67"/>
      <c r="N77" s="78"/>
      <c r="O77" s="1"/>
      <c r="P77" s="29">
        <v>12822</v>
      </c>
      <c r="Q77" s="43">
        <f t="shared" si="33"/>
        <v>193</v>
      </c>
      <c r="Y77" s="99"/>
    </row>
    <row r="78" spans="1:25" x14ac:dyDescent="0.5">
      <c r="A78" s="1">
        <v>1950</v>
      </c>
      <c r="D78" s="7"/>
      <c r="G78" s="7"/>
      <c r="H78" s="78"/>
      <c r="I78" s="1"/>
      <c r="J78" s="67"/>
      <c r="M78" s="67"/>
      <c r="N78" s="78"/>
      <c r="O78" s="1"/>
      <c r="P78" s="29">
        <v>12629</v>
      </c>
      <c r="Q78" s="43">
        <f t="shared" si="33"/>
        <v>194</v>
      </c>
      <c r="U78" s="98">
        <v>3</v>
      </c>
      <c r="V78" s="98">
        <v>3</v>
      </c>
      <c r="Y78" s="99"/>
    </row>
    <row r="79" spans="1:25" x14ac:dyDescent="0.5">
      <c r="A79" s="1">
        <v>1949</v>
      </c>
      <c r="D79" s="7"/>
      <c r="G79" s="7"/>
      <c r="H79" s="78"/>
      <c r="I79" s="1"/>
      <c r="J79" s="67"/>
      <c r="M79" s="67"/>
      <c r="N79" s="78"/>
      <c r="O79" s="1"/>
      <c r="P79" s="29">
        <v>12435</v>
      </c>
      <c r="Q79" s="43">
        <f t="shared" si="33"/>
        <v>193</v>
      </c>
      <c r="Y79" s="99"/>
    </row>
    <row r="80" spans="1:25" x14ac:dyDescent="0.5">
      <c r="A80" s="1">
        <v>1948</v>
      </c>
      <c r="D80" s="7"/>
      <c r="G80" s="7"/>
      <c r="H80" s="78"/>
      <c r="I80" s="1"/>
      <c r="J80" s="67"/>
      <c r="M80" s="67"/>
      <c r="N80" s="78"/>
      <c r="O80" s="1"/>
      <c r="P80" s="29">
        <v>12242</v>
      </c>
      <c r="Q80" s="43">
        <f t="shared" si="33"/>
        <v>194</v>
      </c>
      <c r="Y80" s="99"/>
    </row>
    <row r="81" spans="1:25" x14ac:dyDescent="0.5">
      <c r="A81" s="1">
        <v>1947</v>
      </c>
      <c r="D81" s="7"/>
      <c r="G81" s="7"/>
      <c r="H81" s="78"/>
      <c r="I81" s="1"/>
      <c r="J81" s="67"/>
      <c r="M81" s="67"/>
      <c r="N81" s="78"/>
      <c r="O81" s="1"/>
      <c r="P81" s="29">
        <v>12048</v>
      </c>
      <c r="Q81" s="43">
        <f t="shared" si="33"/>
        <v>133</v>
      </c>
      <c r="Y81" s="99"/>
    </row>
    <row r="82" spans="1:25" x14ac:dyDescent="0.5">
      <c r="A82" s="1">
        <v>1946</v>
      </c>
      <c r="D82" s="7"/>
      <c r="G82" s="7"/>
      <c r="H82" s="78"/>
      <c r="I82" s="1"/>
      <c r="J82" s="67"/>
      <c r="M82" s="67"/>
      <c r="N82" s="78"/>
      <c r="O82" s="1"/>
      <c r="P82" s="29">
        <v>11915</v>
      </c>
      <c r="Q82" s="43">
        <f t="shared" si="33"/>
        <v>132</v>
      </c>
      <c r="Y82" s="99"/>
    </row>
    <row r="83" spans="1:25" x14ac:dyDescent="0.5">
      <c r="A83" s="1">
        <v>1945</v>
      </c>
      <c r="D83" s="7"/>
      <c r="G83" s="7"/>
      <c r="H83" s="78"/>
      <c r="I83" s="1"/>
      <c r="J83" s="67"/>
      <c r="M83" s="67"/>
      <c r="N83" s="78"/>
      <c r="O83" s="1"/>
      <c r="P83" s="29">
        <v>11783</v>
      </c>
      <c r="Q83" s="43">
        <f t="shared" si="33"/>
        <v>133</v>
      </c>
      <c r="Y83" s="99"/>
    </row>
    <row r="84" spans="1:25" x14ac:dyDescent="0.5">
      <c r="A84" s="1">
        <v>1944</v>
      </c>
      <c r="D84" s="7"/>
      <c r="G84" s="7"/>
      <c r="H84" s="78"/>
      <c r="I84" s="1"/>
      <c r="J84" s="67"/>
      <c r="M84" s="67"/>
      <c r="N84" s="78"/>
      <c r="O84" s="1"/>
      <c r="P84" s="29">
        <v>11650</v>
      </c>
      <c r="Q84" s="43">
        <f t="shared" si="33"/>
        <v>132</v>
      </c>
      <c r="Y84" s="99"/>
    </row>
    <row r="85" spans="1:25" x14ac:dyDescent="0.5">
      <c r="A85" s="1">
        <v>1943</v>
      </c>
      <c r="D85" s="7"/>
      <c r="G85" s="7"/>
      <c r="H85" s="78"/>
      <c r="I85" s="1"/>
      <c r="J85" s="67"/>
      <c r="M85" s="67"/>
      <c r="N85" s="78"/>
      <c r="O85" s="1"/>
      <c r="P85" s="29">
        <v>11518</v>
      </c>
      <c r="Q85" s="43">
        <f t="shared" si="33"/>
        <v>133</v>
      </c>
      <c r="Y85" s="99"/>
    </row>
    <row r="86" spans="1:25" x14ac:dyDescent="0.5">
      <c r="A86" s="1">
        <v>1942</v>
      </c>
      <c r="D86" s="7"/>
      <c r="G86" s="7"/>
      <c r="H86" s="78"/>
      <c r="I86" s="1"/>
      <c r="J86" s="67"/>
      <c r="M86" s="67"/>
      <c r="N86" s="78"/>
      <c r="O86" s="1"/>
      <c r="P86" s="29">
        <v>11385</v>
      </c>
      <c r="Q86" s="43">
        <f t="shared" si="33"/>
        <v>132</v>
      </c>
      <c r="Y86" s="99"/>
    </row>
    <row r="87" spans="1:25" x14ac:dyDescent="0.5">
      <c r="A87" s="1">
        <v>1941</v>
      </c>
      <c r="D87" s="7"/>
      <c r="G87" s="7"/>
      <c r="H87" s="78"/>
      <c r="I87" s="1"/>
      <c r="J87" s="67"/>
      <c r="M87" s="67"/>
      <c r="N87" s="78"/>
      <c r="O87" s="1"/>
      <c r="P87" s="29">
        <v>11253</v>
      </c>
      <c r="Q87" s="43">
        <f t="shared" si="33"/>
        <v>133</v>
      </c>
      <c r="Y87" s="99"/>
    </row>
    <row r="88" spans="1:25" x14ac:dyDescent="0.5">
      <c r="A88" s="1">
        <v>1940</v>
      </c>
      <c r="D88" s="7"/>
      <c r="G88" s="7"/>
      <c r="H88" s="78"/>
      <c r="I88" s="1"/>
      <c r="J88" s="67"/>
      <c r="M88" s="67"/>
      <c r="N88" s="78"/>
      <c r="O88" s="1"/>
      <c r="P88" s="29">
        <v>11120</v>
      </c>
      <c r="Q88" s="43">
        <f t="shared" si="33"/>
        <v>132</v>
      </c>
      <c r="U88" s="98" t="s">
        <v>14</v>
      </c>
      <c r="V88" s="98" t="s">
        <v>14</v>
      </c>
      <c r="Y88" s="99"/>
    </row>
    <row r="89" spans="1:25" x14ac:dyDescent="0.5">
      <c r="A89" s="1">
        <v>1939</v>
      </c>
      <c r="D89" s="7"/>
      <c r="G89" s="7"/>
      <c r="H89" s="78"/>
      <c r="I89" s="1"/>
      <c r="J89" s="67"/>
      <c r="M89" s="67"/>
      <c r="N89" s="78"/>
      <c r="O89" s="1"/>
      <c r="P89" s="29">
        <v>10988</v>
      </c>
      <c r="Q89" s="43">
        <f t="shared" si="33"/>
        <v>133</v>
      </c>
      <c r="Y89" s="99"/>
    </row>
    <row r="90" spans="1:25" x14ac:dyDescent="0.5">
      <c r="A90" s="1">
        <v>1938</v>
      </c>
      <c r="D90" s="7"/>
      <c r="G90" s="7"/>
      <c r="H90" s="78"/>
      <c r="I90" s="1"/>
      <c r="J90" s="67"/>
      <c r="M90" s="67"/>
      <c r="N90" s="78"/>
      <c r="O90" s="1"/>
      <c r="P90" s="29">
        <v>10855</v>
      </c>
      <c r="Q90" s="43">
        <f t="shared" si="33"/>
        <v>132</v>
      </c>
      <c r="Y90" s="99"/>
    </row>
    <row r="91" spans="1:25" x14ac:dyDescent="0.5">
      <c r="A91" s="1">
        <v>1937</v>
      </c>
      <c r="D91" s="7"/>
      <c r="G91" s="7"/>
      <c r="H91" s="78"/>
      <c r="I91" s="1"/>
      <c r="J91" s="67"/>
      <c r="M91" s="67"/>
      <c r="N91" s="78"/>
      <c r="O91" s="1"/>
      <c r="P91" s="29">
        <v>10723</v>
      </c>
      <c r="Q91" s="43">
        <f t="shared" si="33"/>
        <v>133</v>
      </c>
      <c r="Y91" s="99"/>
    </row>
    <row r="92" spans="1:25" x14ac:dyDescent="0.5">
      <c r="A92" s="1">
        <v>1936</v>
      </c>
      <c r="D92" s="7"/>
      <c r="G92" s="7"/>
      <c r="H92" s="78"/>
      <c r="I92" s="1"/>
      <c r="J92" s="67"/>
      <c r="M92" s="67"/>
      <c r="N92" s="78"/>
      <c r="O92" s="1"/>
      <c r="P92" s="29">
        <v>10590</v>
      </c>
      <c r="Q92" s="43">
        <f t="shared" si="33"/>
        <v>132</v>
      </c>
      <c r="Y92" s="99"/>
    </row>
    <row r="93" spans="1:25" x14ac:dyDescent="0.5">
      <c r="A93" s="1">
        <v>1935</v>
      </c>
      <c r="D93" s="7"/>
      <c r="G93" s="7"/>
      <c r="H93" s="78"/>
      <c r="I93" s="1"/>
      <c r="J93" s="67"/>
      <c r="M93" s="67"/>
      <c r="N93" s="78"/>
      <c r="O93" s="1"/>
      <c r="P93" s="29">
        <v>10458</v>
      </c>
      <c r="Q93" s="43">
        <f t="shared" si="33"/>
        <v>133</v>
      </c>
      <c r="Y93" s="99"/>
    </row>
    <row r="94" spans="1:25" x14ac:dyDescent="0.5">
      <c r="A94" s="1">
        <v>1934</v>
      </c>
      <c r="D94" s="7"/>
      <c r="G94" s="7"/>
      <c r="H94" s="78"/>
      <c r="I94" s="1"/>
      <c r="J94" s="67"/>
      <c r="M94" s="67"/>
      <c r="N94" s="78"/>
      <c r="O94" s="1"/>
      <c r="P94" s="29">
        <v>10325</v>
      </c>
      <c r="Q94" s="43">
        <f t="shared" si="33"/>
        <v>132</v>
      </c>
      <c r="Y94" s="99"/>
    </row>
    <row r="95" spans="1:25" x14ac:dyDescent="0.5">
      <c r="A95" s="1">
        <v>1933</v>
      </c>
      <c r="D95" s="7"/>
      <c r="G95" s="7"/>
      <c r="H95" s="78"/>
      <c r="I95" s="1"/>
      <c r="J95" s="67"/>
      <c r="M95" s="67"/>
      <c r="N95" s="78"/>
      <c r="O95" s="1"/>
      <c r="P95" s="29">
        <v>10193</v>
      </c>
      <c r="Q95" s="43">
        <f t="shared" si="33"/>
        <v>133</v>
      </c>
      <c r="Y95" s="99"/>
    </row>
    <row r="96" spans="1:25" x14ac:dyDescent="0.5">
      <c r="A96" s="1">
        <v>1932</v>
      </c>
      <c r="D96" s="7"/>
      <c r="G96" s="7"/>
      <c r="H96" s="78"/>
      <c r="I96" s="1"/>
      <c r="J96" s="67"/>
      <c r="M96" s="67"/>
      <c r="N96" s="78"/>
      <c r="O96" s="1"/>
      <c r="P96" s="29">
        <v>10060</v>
      </c>
      <c r="Q96" s="43">
        <f t="shared" si="33"/>
        <v>132</v>
      </c>
      <c r="Y96" s="99"/>
    </row>
    <row r="97" spans="1:25" x14ac:dyDescent="0.5">
      <c r="A97" s="1">
        <v>1931</v>
      </c>
      <c r="D97" s="7"/>
      <c r="G97" s="7"/>
      <c r="H97" s="78"/>
      <c r="I97" s="1"/>
      <c r="J97" s="67"/>
      <c r="M97" s="67"/>
      <c r="N97" s="78"/>
      <c r="O97" s="1"/>
      <c r="P97" s="29">
        <v>9928</v>
      </c>
      <c r="Q97" s="43">
        <f t="shared" si="33"/>
        <v>133</v>
      </c>
      <c r="Y97" s="99"/>
    </row>
    <row r="98" spans="1:25" x14ac:dyDescent="0.5">
      <c r="A98" s="1">
        <v>1930</v>
      </c>
      <c r="D98" s="7"/>
      <c r="G98" s="7"/>
      <c r="H98" s="78"/>
      <c r="I98" s="1"/>
      <c r="J98" s="67"/>
      <c r="M98" s="67"/>
      <c r="N98" s="78"/>
      <c r="O98" s="1"/>
      <c r="P98" s="31">
        <v>9795</v>
      </c>
      <c r="Q98" s="43">
        <f t="shared" si="33"/>
        <v>122</v>
      </c>
      <c r="U98" s="98" t="s">
        <v>14</v>
      </c>
      <c r="V98" s="98" t="s">
        <v>14</v>
      </c>
      <c r="Y98" s="99"/>
    </row>
    <row r="99" spans="1:25" x14ac:dyDescent="0.5">
      <c r="A99" s="1">
        <v>1929</v>
      </c>
      <c r="D99" s="7"/>
      <c r="G99" s="7"/>
      <c r="H99" s="78"/>
      <c r="I99" s="1"/>
      <c r="J99" s="67"/>
      <c r="M99" s="67"/>
      <c r="N99" s="78"/>
      <c r="O99" s="1"/>
      <c r="P99" s="31">
        <v>9673</v>
      </c>
      <c r="Q99" s="43">
        <f t="shared" si="33"/>
        <v>122</v>
      </c>
      <c r="Y99" s="99"/>
    </row>
    <row r="100" spans="1:25" x14ac:dyDescent="0.5">
      <c r="A100" s="1">
        <v>1928</v>
      </c>
      <c r="D100" s="7"/>
      <c r="G100" s="7"/>
      <c r="H100" s="78"/>
      <c r="I100" s="1"/>
      <c r="J100" s="67"/>
      <c r="M100" s="67"/>
      <c r="N100" s="78"/>
      <c r="O100" s="1"/>
      <c r="P100" s="31">
        <v>9551</v>
      </c>
      <c r="Q100" s="43">
        <f t="shared" si="33"/>
        <v>122</v>
      </c>
      <c r="Y100" s="99"/>
    </row>
    <row r="101" spans="1:25" x14ac:dyDescent="0.5">
      <c r="A101" s="1">
        <v>1927</v>
      </c>
      <c r="D101" s="7"/>
      <c r="G101" s="7"/>
      <c r="H101" s="78"/>
      <c r="I101" s="1"/>
      <c r="J101" s="67"/>
      <c r="M101" s="67"/>
      <c r="N101" s="78"/>
      <c r="O101" s="1"/>
      <c r="P101" s="31">
        <v>9429</v>
      </c>
      <c r="Q101" s="43">
        <f t="shared" si="33"/>
        <v>122</v>
      </c>
      <c r="Y101" s="99"/>
    </row>
    <row r="102" spans="1:25" x14ac:dyDescent="0.5">
      <c r="A102" s="1">
        <v>1926</v>
      </c>
      <c r="D102" s="7"/>
      <c r="G102" s="7"/>
      <c r="H102" s="78"/>
      <c r="I102" s="1"/>
      <c r="J102" s="67"/>
      <c r="M102" s="67"/>
      <c r="N102" s="78"/>
      <c r="O102" s="1"/>
      <c r="P102" s="31">
        <v>9307</v>
      </c>
      <c r="Q102" s="43">
        <f t="shared" si="33"/>
        <v>122</v>
      </c>
      <c r="Y102" s="99"/>
    </row>
    <row r="103" spans="1:25" x14ac:dyDescent="0.5">
      <c r="A103" s="1">
        <v>1925</v>
      </c>
      <c r="D103" s="7"/>
      <c r="G103" s="7"/>
      <c r="H103" s="78"/>
      <c r="I103" s="1"/>
      <c r="J103" s="67"/>
      <c r="M103" s="67"/>
      <c r="N103" s="78"/>
      <c r="O103" s="1"/>
      <c r="P103" s="31">
        <v>9185</v>
      </c>
      <c r="Q103" s="43">
        <f t="shared" si="33"/>
        <v>123</v>
      </c>
      <c r="Y103" s="99"/>
    </row>
    <row r="104" spans="1:25" x14ac:dyDescent="0.5">
      <c r="A104" s="1">
        <v>1924</v>
      </c>
      <c r="D104" s="7"/>
      <c r="G104" s="7"/>
      <c r="H104" s="78"/>
      <c r="I104" s="1"/>
      <c r="J104" s="67"/>
      <c r="M104" s="67"/>
      <c r="N104" s="78"/>
      <c r="O104" s="1"/>
      <c r="P104" s="31">
        <v>9062</v>
      </c>
      <c r="Q104" s="43">
        <f t="shared" si="33"/>
        <v>122</v>
      </c>
      <c r="Y104" s="99"/>
    </row>
    <row r="105" spans="1:25" x14ac:dyDescent="0.5">
      <c r="A105" s="1">
        <v>1923</v>
      </c>
      <c r="D105" s="7"/>
      <c r="G105" s="7"/>
      <c r="H105" s="78"/>
      <c r="I105" s="1"/>
      <c r="J105" s="67"/>
      <c r="M105" s="67"/>
      <c r="N105" s="78"/>
      <c r="O105" s="1"/>
      <c r="P105" s="31">
        <v>8940</v>
      </c>
      <c r="Q105" s="43">
        <f t="shared" si="33"/>
        <v>122</v>
      </c>
      <c r="Y105" s="99"/>
    </row>
    <row r="106" spans="1:25" x14ac:dyDescent="0.5">
      <c r="A106" s="1">
        <v>1922</v>
      </c>
      <c r="D106" s="7"/>
      <c r="G106" s="7"/>
      <c r="H106" s="78"/>
      <c r="I106" s="1"/>
      <c r="J106" s="67"/>
      <c r="M106" s="67"/>
      <c r="N106" s="78"/>
      <c r="O106" s="1"/>
      <c r="P106" s="31">
        <v>8818</v>
      </c>
      <c r="Q106" s="43">
        <f t="shared" si="33"/>
        <v>122</v>
      </c>
      <c r="Y106" s="99"/>
    </row>
    <row r="107" spans="1:25" x14ac:dyDescent="0.5">
      <c r="A107" s="1">
        <v>1921</v>
      </c>
      <c r="D107" s="7"/>
      <c r="G107" s="7"/>
      <c r="H107" s="78"/>
      <c r="I107" s="1"/>
      <c r="J107" s="67"/>
      <c r="M107" s="67"/>
      <c r="N107" s="78"/>
      <c r="O107" s="1"/>
      <c r="P107" s="31">
        <v>8696</v>
      </c>
      <c r="Q107" s="43">
        <f t="shared" si="33"/>
        <v>122</v>
      </c>
      <c r="U107" s="98" t="s">
        <v>14</v>
      </c>
      <c r="V107" s="98" t="s">
        <v>14</v>
      </c>
      <c r="Y107" s="99"/>
    </row>
    <row r="108" spans="1:25" x14ac:dyDescent="0.5">
      <c r="A108" s="1">
        <v>1920</v>
      </c>
      <c r="D108" s="7"/>
      <c r="G108" s="7"/>
      <c r="H108" s="78"/>
      <c r="I108" s="1"/>
      <c r="J108" s="79"/>
      <c r="M108" s="79"/>
      <c r="N108" s="78"/>
      <c r="O108" s="1"/>
      <c r="P108" s="31">
        <v>8574</v>
      </c>
      <c r="Q108" s="43">
        <f t="shared" si="33"/>
        <v>52</v>
      </c>
      <c r="U108" s="98" t="s">
        <v>14</v>
      </c>
      <c r="V108" s="98" t="s">
        <v>14</v>
      </c>
      <c r="Y108" s="99"/>
    </row>
    <row r="109" spans="1:25" x14ac:dyDescent="0.5">
      <c r="A109" s="1">
        <v>1919</v>
      </c>
      <c r="D109" s="7"/>
      <c r="G109" s="7"/>
      <c r="H109" s="78"/>
      <c r="I109" s="1"/>
      <c r="J109" s="79"/>
      <c r="M109" s="79"/>
      <c r="N109" s="78"/>
      <c r="O109" s="1"/>
      <c r="P109" s="31">
        <v>8522</v>
      </c>
      <c r="Q109" s="43">
        <f t="shared" si="33"/>
        <v>53</v>
      </c>
      <c r="Y109" s="99"/>
    </row>
    <row r="110" spans="1:25" x14ac:dyDescent="0.5">
      <c r="A110" s="1">
        <v>1918</v>
      </c>
      <c r="D110" s="7"/>
      <c r="G110" s="7"/>
      <c r="H110" s="78"/>
      <c r="I110" s="1"/>
      <c r="J110" s="79"/>
      <c r="M110" s="79"/>
      <c r="N110" s="78"/>
      <c r="O110" s="1"/>
      <c r="P110" s="31">
        <v>8469</v>
      </c>
      <c r="Q110" s="43">
        <f t="shared" si="33"/>
        <v>52</v>
      </c>
      <c r="Y110" s="99"/>
    </row>
    <row r="111" spans="1:25" x14ac:dyDescent="0.5">
      <c r="A111" s="1">
        <v>1917</v>
      </c>
      <c r="D111" s="7"/>
      <c r="G111" s="7"/>
      <c r="H111" s="78"/>
      <c r="I111" s="1"/>
      <c r="J111" s="79"/>
      <c r="M111" s="79"/>
      <c r="N111" s="78"/>
      <c r="O111" s="1"/>
      <c r="P111" s="31">
        <v>8417</v>
      </c>
      <c r="Q111" s="43">
        <f t="shared" si="33"/>
        <v>53</v>
      </c>
      <c r="Y111" s="99"/>
    </row>
    <row r="112" spans="1:25" x14ac:dyDescent="0.5">
      <c r="A112" s="1">
        <v>1916</v>
      </c>
      <c r="D112" s="7"/>
      <c r="G112" s="7"/>
      <c r="H112" s="78"/>
      <c r="I112" s="1"/>
      <c r="J112" s="79"/>
      <c r="M112" s="79"/>
      <c r="N112" s="78"/>
      <c r="O112" s="1"/>
      <c r="P112" s="31">
        <v>8364</v>
      </c>
      <c r="Q112" s="43">
        <f t="shared" si="33"/>
        <v>52</v>
      </c>
      <c r="Y112" s="99"/>
    </row>
    <row r="113" spans="1:25" x14ac:dyDescent="0.5">
      <c r="A113" s="1">
        <v>1915</v>
      </c>
      <c r="D113" s="7"/>
      <c r="G113" s="7"/>
      <c r="H113" s="78"/>
      <c r="I113" s="1"/>
      <c r="J113" s="79"/>
      <c r="M113" s="79"/>
      <c r="N113" s="78"/>
      <c r="O113" s="1"/>
      <c r="P113" s="31">
        <v>8312</v>
      </c>
      <c r="Q113" s="43">
        <f t="shared" si="33"/>
        <v>52</v>
      </c>
      <c r="Y113" s="99"/>
    </row>
    <row r="114" spans="1:25" x14ac:dyDescent="0.5">
      <c r="A114" s="1">
        <v>1914</v>
      </c>
      <c r="D114" s="7"/>
      <c r="G114" s="7"/>
      <c r="H114" s="78"/>
      <c r="I114" s="1"/>
      <c r="J114" s="67"/>
      <c r="M114" s="67"/>
      <c r="N114" s="78"/>
      <c r="O114" s="1"/>
      <c r="P114" s="31">
        <v>8260</v>
      </c>
      <c r="Q114" s="43">
        <f t="shared" si="33"/>
        <v>53</v>
      </c>
      <c r="U114" s="98" t="s">
        <v>14</v>
      </c>
      <c r="V114" s="98" t="s">
        <v>14</v>
      </c>
      <c r="Y114" s="99"/>
    </row>
    <row r="115" spans="1:25" x14ac:dyDescent="0.5">
      <c r="A115" s="1">
        <v>1913</v>
      </c>
      <c r="D115" s="7"/>
      <c r="G115" s="7"/>
      <c r="H115" s="78"/>
      <c r="I115" s="1"/>
      <c r="J115" s="67"/>
      <c r="M115" s="67"/>
      <c r="N115" s="78"/>
      <c r="O115" s="1"/>
      <c r="P115" s="31">
        <v>8207</v>
      </c>
      <c r="Q115" s="43">
        <f t="shared" si="33"/>
        <v>52</v>
      </c>
      <c r="Y115" s="99"/>
    </row>
    <row r="116" spans="1:25" x14ac:dyDescent="0.5">
      <c r="A116" s="1">
        <v>1912</v>
      </c>
      <c r="D116" s="7"/>
      <c r="G116" s="7"/>
      <c r="H116" s="78"/>
      <c r="I116" s="1"/>
      <c r="J116" s="67"/>
      <c r="M116" s="67"/>
      <c r="N116" s="78"/>
      <c r="O116" s="1"/>
      <c r="P116" s="31">
        <v>8155</v>
      </c>
      <c r="Q116" s="43">
        <f t="shared" ref="Q116:Q179" si="34">P116-P117</f>
        <v>53</v>
      </c>
      <c r="Y116" s="99"/>
    </row>
    <row r="117" spans="1:25" x14ac:dyDescent="0.5">
      <c r="A117" s="1">
        <v>1911</v>
      </c>
      <c r="D117" s="7"/>
      <c r="G117" s="7"/>
      <c r="H117" s="78"/>
      <c r="I117" s="1"/>
      <c r="J117" s="67"/>
      <c r="M117" s="67"/>
      <c r="N117" s="78"/>
      <c r="O117" s="1"/>
      <c r="P117" s="31">
        <v>8102</v>
      </c>
      <c r="Q117" s="43">
        <f t="shared" si="34"/>
        <v>52</v>
      </c>
      <c r="Y117" s="99"/>
    </row>
    <row r="118" spans="1:25" x14ac:dyDescent="0.5">
      <c r="A118" s="1">
        <v>1910</v>
      </c>
      <c r="D118" s="7"/>
      <c r="G118" s="7"/>
      <c r="H118" s="78"/>
      <c r="I118" s="1"/>
      <c r="J118" s="79"/>
      <c r="M118" s="79"/>
      <c r="N118" s="78"/>
      <c r="O118" s="1"/>
      <c r="P118" s="29">
        <v>8050</v>
      </c>
      <c r="Q118" s="43">
        <f t="shared" si="34"/>
        <v>117</v>
      </c>
      <c r="U118" s="98" t="s">
        <v>14</v>
      </c>
      <c r="V118" s="98" t="s">
        <v>14</v>
      </c>
      <c r="Y118" s="99"/>
    </row>
    <row r="119" spans="1:25" x14ac:dyDescent="0.5">
      <c r="A119" s="1">
        <v>1909</v>
      </c>
      <c r="D119" s="7"/>
      <c r="G119" s="7"/>
      <c r="H119" s="78"/>
      <c r="I119" s="1"/>
      <c r="J119" s="79"/>
      <c r="M119" s="79"/>
      <c r="N119" s="78"/>
      <c r="O119" s="1"/>
      <c r="P119" s="29">
        <v>7933</v>
      </c>
      <c r="Q119" s="43">
        <f t="shared" si="34"/>
        <v>117</v>
      </c>
      <c r="Y119" s="99"/>
    </row>
    <row r="120" spans="1:25" x14ac:dyDescent="0.5">
      <c r="A120" s="1">
        <v>1908</v>
      </c>
      <c r="D120" s="7"/>
      <c r="G120" s="7"/>
      <c r="H120" s="78"/>
      <c r="I120" s="1"/>
      <c r="J120" s="79"/>
      <c r="M120" s="79"/>
      <c r="N120" s="78"/>
      <c r="O120" s="1"/>
      <c r="P120" s="29">
        <v>7816</v>
      </c>
      <c r="Q120" s="43">
        <f t="shared" si="34"/>
        <v>117</v>
      </c>
      <c r="Y120" s="99"/>
    </row>
    <row r="121" spans="1:25" x14ac:dyDescent="0.5">
      <c r="A121" s="1">
        <v>1907</v>
      </c>
      <c r="D121" s="7"/>
      <c r="G121" s="7"/>
      <c r="H121" s="78"/>
      <c r="I121" s="1"/>
      <c r="J121" s="79"/>
      <c r="M121" s="79"/>
      <c r="N121" s="78"/>
      <c r="O121" s="1"/>
      <c r="P121" s="29">
        <v>7699</v>
      </c>
      <c r="Q121" s="43">
        <f t="shared" si="34"/>
        <v>117</v>
      </c>
      <c r="Y121" s="99"/>
    </row>
    <row r="122" spans="1:25" x14ac:dyDescent="0.5">
      <c r="A122" s="1">
        <v>1906</v>
      </c>
      <c r="D122" s="7"/>
      <c r="G122" s="7"/>
      <c r="H122" s="78"/>
      <c r="I122" s="1"/>
      <c r="J122" s="79"/>
      <c r="M122" s="79"/>
      <c r="N122" s="78"/>
      <c r="O122" s="1"/>
      <c r="P122" s="29">
        <v>7582</v>
      </c>
      <c r="Q122" s="43">
        <f t="shared" si="34"/>
        <v>116</v>
      </c>
      <c r="Y122" s="99"/>
    </row>
    <row r="123" spans="1:25" x14ac:dyDescent="0.5">
      <c r="A123" s="1">
        <v>1905</v>
      </c>
      <c r="D123" s="7"/>
      <c r="G123" s="7"/>
      <c r="H123" s="78"/>
      <c r="I123" s="1"/>
      <c r="J123" s="79"/>
      <c r="M123" s="79"/>
      <c r="N123" s="78"/>
      <c r="O123" s="1"/>
      <c r="P123" s="29">
        <v>7466</v>
      </c>
      <c r="Q123" s="43">
        <f t="shared" si="34"/>
        <v>117</v>
      </c>
      <c r="Y123" s="99"/>
    </row>
    <row r="124" spans="1:25" x14ac:dyDescent="0.5">
      <c r="A124" s="1">
        <v>1904</v>
      </c>
      <c r="D124" s="7"/>
      <c r="G124" s="7"/>
      <c r="H124" s="78"/>
      <c r="I124" s="1"/>
      <c r="J124" s="79"/>
      <c r="M124" s="79"/>
      <c r="N124" s="78"/>
      <c r="O124" s="1"/>
      <c r="P124" s="29">
        <v>7349</v>
      </c>
      <c r="Q124" s="43">
        <f t="shared" si="34"/>
        <v>117</v>
      </c>
      <c r="Y124" s="99"/>
    </row>
    <row r="125" spans="1:25" x14ac:dyDescent="0.5">
      <c r="A125" s="1">
        <v>1903</v>
      </c>
      <c r="D125" s="7"/>
      <c r="G125" s="7"/>
      <c r="H125" s="78"/>
      <c r="I125" s="1"/>
      <c r="J125" s="79"/>
      <c r="M125" s="79"/>
      <c r="N125" s="78"/>
      <c r="O125" s="1"/>
      <c r="P125" s="29">
        <v>7232</v>
      </c>
      <c r="Q125" s="43">
        <f t="shared" si="34"/>
        <v>117</v>
      </c>
      <c r="Y125" s="99"/>
    </row>
    <row r="126" spans="1:25" x14ac:dyDescent="0.5">
      <c r="A126" s="1">
        <v>1902</v>
      </c>
      <c r="D126" s="7"/>
      <c r="G126" s="7"/>
      <c r="H126" s="78"/>
      <c r="I126" s="1"/>
      <c r="J126" s="79"/>
      <c r="M126" s="79"/>
      <c r="N126" s="78"/>
      <c r="O126" s="1"/>
      <c r="P126" s="29">
        <v>7115</v>
      </c>
      <c r="Q126" s="43">
        <f t="shared" si="34"/>
        <v>117</v>
      </c>
      <c r="Y126" s="99"/>
    </row>
    <row r="127" spans="1:25" x14ac:dyDescent="0.5">
      <c r="A127" s="1">
        <v>1901</v>
      </c>
      <c r="D127" s="7"/>
      <c r="G127" s="7"/>
      <c r="H127" s="78"/>
      <c r="I127" s="1"/>
      <c r="J127" s="79"/>
      <c r="M127" s="79"/>
      <c r="N127" s="78"/>
      <c r="O127" s="1"/>
      <c r="P127" s="29">
        <v>6998</v>
      </c>
      <c r="Q127" s="43">
        <f t="shared" si="34"/>
        <v>117</v>
      </c>
      <c r="Y127" s="99"/>
    </row>
    <row r="128" spans="1:25" x14ac:dyDescent="0.5">
      <c r="A128" s="1">
        <v>1900</v>
      </c>
      <c r="D128" s="7"/>
      <c r="G128" s="7"/>
      <c r="H128" s="78"/>
      <c r="I128" s="1"/>
      <c r="J128" s="79"/>
      <c r="M128" s="79"/>
      <c r="N128" s="78"/>
      <c r="O128" s="1"/>
      <c r="P128" s="29">
        <v>6881</v>
      </c>
      <c r="Q128" s="43">
        <f t="shared" si="34"/>
        <v>27</v>
      </c>
      <c r="U128" s="98" t="s">
        <v>14</v>
      </c>
      <c r="V128" s="98" t="s">
        <v>14</v>
      </c>
      <c r="Y128" s="99"/>
    </row>
    <row r="129" spans="1:25" x14ac:dyDescent="0.5">
      <c r="A129" s="1">
        <v>1899</v>
      </c>
      <c r="D129" s="7"/>
      <c r="G129" s="7"/>
      <c r="H129" s="78"/>
      <c r="I129" s="1"/>
      <c r="J129" s="79"/>
      <c r="M129" s="79"/>
      <c r="N129" s="78"/>
      <c r="O129" s="1"/>
      <c r="P129" s="31">
        <v>6854</v>
      </c>
      <c r="Q129" s="43">
        <f t="shared" si="34"/>
        <v>27</v>
      </c>
      <c r="Y129" s="99"/>
    </row>
    <row r="130" spans="1:25" x14ac:dyDescent="0.5">
      <c r="A130" s="1">
        <v>1898</v>
      </c>
      <c r="D130" s="7"/>
      <c r="G130" s="7"/>
      <c r="H130" s="78"/>
      <c r="I130" s="1"/>
      <c r="J130" s="79"/>
      <c r="M130" s="79"/>
      <c r="N130" s="78"/>
      <c r="O130" s="1"/>
      <c r="P130" s="31">
        <v>6827</v>
      </c>
      <c r="Q130" s="43">
        <f t="shared" si="34"/>
        <v>28</v>
      </c>
      <c r="Y130" s="99"/>
    </row>
    <row r="131" spans="1:25" x14ac:dyDescent="0.5">
      <c r="A131" s="1">
        <v>1897</v>
      </c>
      <c r="D131" s="7"/>
      <c r="G131" s="7"/>
      <c r="H131" s="78"/>
      <c r="I131" s="1"/>
      <c r="J131" s="79"/>
      <c r="M131" s="79"/>
      <c r="N131" s="78"/>
      <c r="O131" s="1"/>
      <c r="P131" s="31">
        <v>6799</v>
      </c>
      <c r="Q131" s="43">
        <f t="shared" si="34"/>
        <v>27</v>
      </c>
      <c r="Y131" s="99"/>
    </row>
    <row r="132" spans="1:25" x14ac:dyDescent="0.5">
      <c r="A132" s="1">
        <v>1896</v>
      </c>
      <c r="D132" s="7"/>
      <c r="G132" s="7"/>
      <c r="H132" s="78"/>
      <c r="I132" s="1"/>
      <c r="J132" s="79"/>
      <c r="M132" s="79"/>
      <c r="N132" s="78"/>
      <c r="O132" s="1"/>
      <c r="P132" s="31">
        <v>6772</v>
      </c>
      <c r="Q132" s="43">
        <f t="shared" si="34"/>
        <v>27</v>
      </c>
      <c r="Y132" s="99"/>
    </row>
    <row r="133" spans="1:25" x14ac:dyDescent="0.5">
      <c r="A133" s="1">
        <v>1895</v>
      </c>
      <c r="D133" s="7"/>
      <c r="G133" s="7"/>
      <c r="H133" s="78"/>
      <c r="I133" s="1"/>
      <c r="J133" s="79"/>
      <c r="M133" s="79"/>
      <c r="N133" s="78"/>
      <c r="O133" s="1"/>
      <c r="P133" s="31">
        <v>6745</v>
      </c>
      <c r="Q133" s="43">
        <f t="shared" si="34"/>
        <v>27</v>
      </c>
      <c r="Y133" s="99"/>
    </row>
    <row r="134" spans="1:25" x14ac:dyDescent="0.5">
      <c r="A134" s="1">
        <v>1894</v>
      </c>
      <c r="D134" s="7"/>
      <c r="G134" s="7"/>
      <c r="H134" s="78"/>
      <c r="I134" s="1"/>
      <c r="J134" s="79"/>
      <c r="M134" s="79"/>
      <c r="N134" s="78"/>
      <c r="O134" s="1"/>
      <c r="P134" s="31">
        <v>6718</v>
      </c>
      <c r="Q134" s="43">
        <f t="shared" si="34"/>
        <v>27</v>
      </c>
      <c r="Y134" s="99"/>
    </row>
    <row r="135" spans="1:25" x14ac:dyDescent="0.5">
      <c r="A135" s="1">
        <v>1893</v>
      </c>
      <c r="D135" s="7"/>
      <c r="G135" s="7"/>
      <c r="H135" s="78"/>
      <c r="I135" s="1"/>
      <c r="J135" s="79"/>
      <c r="M135" s="79"/>
      <c r="N135" s="78"/>
      <c r="O135" s="1"/>
      <c r="P135" s="31">
        <v>6691</v>
      </c>
      <c r="Q135" s="43">
        <f t="shared" si="34"/>
        <v>28</v>
      </c>
      <c r="Y135" s="99"/>
    </row>
    <row r="136" spans="1:25" x14ac:dyDescent="0.5">
      <c r="A136" s="1">
        <v>1892</v>
      </c>
      <c r="D136" s="7"/>
      <c r="G136" s="7"/>
      <c r="H136" s="78"/>
      <c r="I136" s="1"/>
      <c r="J136" s="79"/>
      <c r="M136" s="79"/>
      <c r="N136" s="78"/>
      <c r="O136" s="1"/>
      <c r="P136" s="31">
        <v>6663</v>
      </c>
      <c r="Q136" s="43">
        <f t="shared" si="34"/>
        <v>27</v>
      </c>
      <c r="Y136" s="99"/>
    </row>
    <row r="137" spans="1:25" x14ac:dyDescent="0.5">
      <c r="A137" s="1">
        <v>1891</v>
      </c>
      <c r="D137" s="7"/>
      <c r="G137" s="7"/>
      <c r="H137" s="78"/>
      <c r="I137" s="1"/>
      <c r="J137" s="79"/>
      <c r="M137" s="79"/>
      <c r="N137" s="78"/>
      <c r="O137" s="1"/>
      <c r="P137" s="31">
        <v>6636</v>
      </c>
      <c r="Q137" s="43">
        <f t="shared" si="34"/>
        <v>27</v>
      </c>
      <c r="Y137" s="99"/>
    </row>
    <row r="138" spans="1:25" x14ac:dyDescent="0.5">
      <c r="A138" s="1">
        <v>1890</v>
      </c>
      <c r="D138" s="7"/>
      <c r="G138" s="7"/>
      <c r="H138" s="78"/>
      <c r="I138" s="1"/>
      <c r="J138" s="79"/>
      <c r="M138" s="79"/>
      <c r="N138" s="78"/>
      <c r="O138" s="1"/>
      <c r="P138" s="29">
        <v>6609</v>
      </c>
      <c r="Q138" s="43">
        <f t="shared" si="34"/>
        <v>57</v>
      </c>
      <c r="U138" s="98" t="s">
        <v>14</v>
      </c>
      <c r="V138" s="98" t="s">
        <v>14</v>
      </c>
      <c r="Y138" s="99"/>
    </row>
    <row r="139" spans="1:25" x14ac:dyDescent="0.5">
      <c r="A139" s="1">
        <v>1889</v>
      </c>
      <c r="D139" s="7"/>
      <c r="G139" s="7"/>
      <c r="H139" s="78"/>
      <c r="I139" s="1"/>
      <c r="J139" s="79"/>
      <c r="M139" s="79"/>
      <c r="N139" s="78"/>
      <c r="O139" s="1"/>
      <c r="P139" s="31">
        <v>6552</v>
      </c>
      <c r="Q139" s="43">
        <f t="shared" si="34"/>
        <v>57</v>
      </c>
      <c r="Y139" s="99"/>
    </row>
    <row r="140" spans="1:25" x14ac:dyDescent="0.5">
      <c r="A140" s="1">
        <v>1888</v>
      </c>
      <c r="D140" s="7"/>
      <c r="G140" s="7"/>
      <c r="H140" s="78"/>
      <c r="I140" s="1"/>
      <c r="J140" s="79"/>
      <c r="M140" s="79"/>
      <c r="N140" s="78"/>
      <c r="O140" s="1"/>
      <c r="P140" s="31">
        <v>6495</v>
      </c>
      <c r="Q140" s="43">
        <f t="shared" si="34"/>
        <v>57</v>
      </c>
      <c r="Y140" s="99"/>
    </row>
    <row r="141" spans="1:25" x14ac:dyDescent="0.5">
      <c r="A141" s="1">
        <v>1887</v>
      </c>
      <c r="D141" s="7"/>
      <c r="G141" s="7"/>
      <c r="H141" s="78"/>
      <c r="I141" s="1"/>
      <c r="J141" s="79"/>
      <c r="M141" s="79"/>
      <c r="N141" s="78"/>
      <c r="O141" s="1"/>
      <c r="P141" s="31">
        <v>6438</v>
      </c>
      <c r="Q141" s="43">
        <f t="shared" si="34"/>
        <v>57</v>
      </c>
      <c r="Y141" s="99"/>
    </row>
    <row r="142" spans="1:25" x14ac:dyDescent="0.5">
      <c r="A142" s="1">
        <v>1886</v>
      </c>
      <c r="D142" s="7"/>
      <c r="G142" s="7"/>
      <c r="H142" s="78"/>
      <c r="I142" s="1"/>
      <c r="J142" s="79"/>
      <c r="M142" s="79"/>
      <c r="N142" s="78"/>
      <c r="O142" s="1"/>
      <c r="P142" s="31">
        <v>6381</v>
      </c>
      <c r="Q142" s="43">
        <f t="shared" si="34"/>
        <v>57</v>
      </c>
      <c r="Y142" s="99"/>
    </row>
    <row r="143" spans="1:25" x14ac:dyDescent="0.5">
      <c r="A143" s="1">
        <v>1885</v>
      </c>
      <c r="D143" s="7"/>
      <c r="G143" s="7"/>
      <c r="H143" s="78"/>
      <c r="I143" s="1"/>
      <c r="J143" s="79"/>
      <c r="M143" s="79"/>
      <c r="N143" s="78"/>
      <c r="O143" s="1"/>
      <c r="P143" s="31">
        <v>6324</v>
      </c>
      <c r="Q143" s="43">
        <f t="shared" si="34"/>
        <v>58</v>
      </c>
      <c r="Y143" s="99"/>
    </row>
    <row r="144" spans="1:25" x14ac:dyDescent="0.5">
      <c r="A144" s="1">
        <v>1884</v>
      </c>
      <c r="D144" s="7"/>
      <c r="G144" s="7"/>
      <c r="H144" s="78"/>
      <c r="I144" s="1"/>
      <c r="J144" s="79"/>
      <c r="M144" s="79"/>
      <c r="N144" s="78"/>
      <c r="O144" s="1"/>
      <c r="P144" s="31">
        <v>6266</v>
      </c>
      <c r="Q144" s="43">
        <f t="shared" si="34"/>
        <v>57</v>
      </c>
      <c r="Y144" s="99"/>
    </row>
    <row r="145" spans="1:25" x14ac:dyDescent="0.5">
      <c r="A145" s="1">
        <v>1883</v>
      </c>
      <c r="D145" s="7"/>
      <c r="G145" s="7"/>
      <c r="H145" s="78"/>
      <c r="I145" s="1"/>
      <c r="J145" s="79"/>
      <c r="M145" s="79"/>
      <c r="N145" s="78"/>
      <c r="O145" s="1"/>
      <c r="P145" s="31">
        <v>6209</v>
      </c>
      <c r="Q145" s="43">
        <f t="shared" si="34"/>
        <v>57</v>
      </c>
      <c r="Y145" s="99"/>
    </row>
    <row r="146" spans="1:25" x14ac:dyDescent="0.5">
      <c r="A146" s="1">
        <v>1882</v>
      </c>
      <c r="D146" s="7"/>
      <c r="G146" s="7"/>
      <c r="H146" s="78"/>
      <c r="I146" s="1"/>
      <c r="J146" s="79"/>
      <c r="M146" s="79"/>
      <c r="N146" s="78"/>
      <c r="O146" s="1"/>
      <c r="P146" s="31">
        <v>6152</v>
      </c>
      <c r="Q146" s="43">
        <f t="shared" si="34"/>
        <v>57</v>
      </c>
      <c r="Y146" s="99"/>
    </row>
    <row r="147" spans="1:25" x14ac:dyDescent="0.5">
      <c r="A147" s="1">
        <v>1881</v>
      </c>
      <c r="D147" s="7"/>
      <c r="G147" s="7"/>
      <c r="H147" s="78"/>
      <c r="I147" s="1"/>
      <c r="J147" s="79"/>
      <c r="M147" s="79"/>
      <c r="N147" s="78"/>
      <c r="O147" s="1"/>
      <c r="P147" s="31">
        <v>6095</v>
      </c>
      <c r="Q147" s="43">
        <f t="shared" si="34"/>
        <v>57</v>
      </c>
      <c r="Y147" s="99"/>
    </row>
    <row r="148" spans="1:25" x14ac:dyDescent="0.5">
      <c r="A148" s="1">
        <v>1880</v>
      </c>
      <c r="D148" s="7"/>
      <c r="G148" s="7"/>
      <c r="H148" s="78"/>
      <c r="I148" s="1"/>
      <c r="J148" s="79"/>
      <c r="M148" s="79"/>
      <c r="N148" s="78"/>
      <c r="O148" s="1"/>
      <c r="P148" s="29">
        <v>6038</v>
      </c>
      <c r="Q148" s="43">
        <f t="shared" si="34"/>
        <v>1</v>
      </c>
      <c r="U148" s="98" t="s">
        <v>14</v>
      </c>
      <c r="V148" s="98" t="s">
        <v>14</v>
      </c>
      <c r="Y148" s="99"/>
    </row>
    <row r="149" spans="1:25" x14ac:dyDescent="0.5">
      <c r="A149" s="1">
        <v>1879</v>
      </c>
      <c r="D149" s="7"/>
      <c r="G149" s="7"/>
      <c r="H149" s="78"/>
      <c r="I149" s="1"/>
      <c r="J149" s="79"/>
      <c r="M149" s="79"/>
      <c r="N149" s="78"/>
      <c r="O149" s="1"/>
      <c r="P149" s="29">
        <v>6037</v>
      </c>
      <c r="Q149" s="43">
        <f t="shared" si="34"/>
        <v>2</v>
      </c>
      <c r="Y149" s="99"/>
    </row>
    <row r="150" spans="1:25" x14ac:dyDescent="0.5">
      <c r="A150" s="1">
        <v>1878</v>
      </c>
      <c r="D150" s="7"/>
      <c r="G150" s="7"/>
      <c r="H150" s="78"/>
      <c r="I150" s="1"/>
      <c r="J150" s="79"/>
      <c r="M150" s="79"/>
      <c r="N150" s="78"/>
      <c r="O150" s="1"/>
      <c r="P150" s="29">
        <v>6035</v>
      </c>
      <c r="Q150" s="43">
        <f t="shared" si="34"/>
        <v>1</v>
      </c>
      <c r="Y150" s="99"/>
    </row>
    <row r="151" spans="1:25" x14ac:dyDescent="0.5">
      <c r="A151" s="1">
        <v>1877</v>
      </c>
      <c r="D151" s="7"/>
      <c r="G151" s="7"/>
      <c r="H151" s="78"/>
      <c r="I151" s="1"/>
      <c r="J151" s="79"/>
      <c r="M151" s="79"/>
      <c r="N151" s="78"/>
      <c r="O151" s="1"/>
      <c r="P151" s="29">
        <v>6034</v>
      </c>
      <c r="Q151" s="43">
        <f t="shared" si="34"/>
        <v>1</v>
      </c>
      <c r="Y151" s="99"/>
    </row>
    <row r="152" spans="1:25" x14ac:dyDescent="0.5">
      <c r="A152" s="1">
        <v>1876</v>
      </c>
      <c r="D152" s="7"/>
      <c r="G152" s="7"/>
      <c r="H152" s="78"/>
      <c r="I152" s="1"/>
      <c r="J152" s="79"/>
      <c r="M152" s="79"/>
      <c r="N152" s="78"/>
      <c r="O152" s="1"/>
      <c r="P152" s="29">
        <v>6033</v>
      </c>
      <c r="Q152" s="43">
        <f t="shared" si="34"/>
        <v>2</v>
      </c>
      <c r="Y152" s="99"/>
    </row>
    <row r="153" spans="1:25" x14ac:dyDescent="0.5">
      <c r="A153" s="1">
        <v>1875</v>
      </c>
      <c r="D153" s="7"/>
      <c r="G153" s="7"/>
      <c r="H153" s="78"/>
      <c r="I153" s="1"/>
      <c r="J153" s="79"/>
      <c r="M153" s="79"/>
      <c r="N153" s="78"/>
      <c r="O153" s="1"/>
      <c r="P153" s="29">
        <v>6031</v>
      </c>
      <c r="Q153" s="43">
        <f t="shared" si="34"/>
        <v>1</v>
      </c>
      <c r="Y153" s="99"/>
    </row>
    <row r="154" spans="1:25" x14ac:dyDescent="0.5">
      <c r="A154" s="1">
        <v>1874</v>
      </c>
      <c r="D154" s="7"/>
      <c r="G154" s="7"/>
      <c r="H154" s="78"/>
      <c r="I154" s="1"/>
      <c r="J154" s="79"/>
      <c r="M154" s="79"/>
      <c r="N154" s="78"/>
      <c r="O154" s="1"/>
      <c r="P154" s="29">
        <v>6030</v>
      </c>
      <c r="Q154" s="43">
        <f t="shared" si="34"/>
        <v>2</v>
      </c>
      <c r="Y154" s="99"/>
    </row>
    <row r="155" spans="1:25" x14ac:dyDescent="0.5">
      <c r="A155" s="1">
        <v>1873</v>
      </c>
      <c r="D155" s="7"/>
      <c r="G155" s="7"/>
      <c r="H155" s="78"/>
      <c r="I155" s="1"/>
      <c r="J155" s="79"/>
      <c r="M155" s="79"/>
      <c r="N155" s="78"/>
      <c r="O155" s="1"/>
      <c r="P155" s="29">
        <v>6028</v>
      </c>
      <c r="Q155" s="43">
        <f t="shared" si="34"/>
        <v>1</v>
      </c>
      <c r="Y155" s="99"/>
    </row>
    <row r="156" spans="1:25" x14ac:dyDescent="0.5">
      <c r="A156" s="1">
        <v>1872</v>
      </c>
      <c r="D156" s="7"/>
      <c r="G156" s="7"/>
      <c r="H156" s="78"/>
      <c r="I156" s="1"/>
      <c r="J156" s="79"/>
      <c r="M156" s="79"/>
      <c r="N156" s="78"/>
      <c r="O156" s="1"/>
      <c r="P156" s="29">
        <v>6027</v>
      </c>
      <c r="Q156" s="43">
        <f t="shared" si="34"/>
        <v>1</v>
      </c>
      <c r="Y156" s="99"/>
    </row>
    <row r="157" spans="1:25" x14ac:dyDescent="0.5">
      <c r="A157" s="1">
        <v>1871</v>
      </c>
      <c r="D157" s="7"/>
      <c r="G157" s="7"/>
      <c r="H157" s="78"/>
      <c r="I157" s="1"/>
      <c r="J157" s="79"/>
      <c r="M157" s="79"/>
      <c r="N157" s="78"/>
      <c r="O157" s="1"/>
      <c r="P157" s="29">
        <v>6026</v>
      </c>
      <c r="Q157" s="43">
        <f t="shared" si="34"/>
        <v>2</v>
      </c>
      <c r="Y157" s="99"/>
    </row>
    <row r="158" spans="1:25" x14ac:dyDescent="0.5">
      <c r="A158" s="1">
        <v>1870</v>
      </c>
      <c r="D158" s="7"/>
      <c r="G158" s="7"/>
      <c r="H158" s="78"/>
      <c r="I158" s="1"/>
      <c r="J158" s="79"/>
      <c r="M158" s="79"/>
      <c r="N158" s="78"/>
      <c r="O158" s="1"/>
      <c r="P158" s="29">
        <v>6024</v>
      </c>
      <c r="Q158" s="43">
        <f t="shared" si="34"/>
        <v>1</v>
      </c>
      <c r="Y158" s="99"/>
    </row>
    <row r="159" spans="1:25" x14ac:dyDescent="0.5">
      <c r="A159" s="1">
        <v>1869</v>
      </c>
      <c r="D159" s="7"/>
      <c r="G159" s="7"/>
      <c r="H159" s="78"/>
      <c r="I159" s="1"/>
      <c r="J159" s="79"/>
      <c r="M159" s="79"/>
      <c r="N159" s="78"/>
      <c r="O159" s="1"/>
      <c r="P159" s="29">
        <v>6023</v>
      </c>
      <c r="Q159" s="43">
        <f t="shared" si="34"/>
        <v>1</v>
      </c>
      <c r="Y159" s="99"/>
    </row>
    <row r="160" spans="1:25" x14ac:dyDescent="0.5">
      <c r="A160" s="1">
        <v>1868</v>
      </c>
      <c r="D160" s="7"/>
      <c r="G160" s="7"/>
      <c r="H160" s="78"/>
      <c r="I160" s="1"/>
      <c r="J160" s="79"/>
      <c r="M160" s="79"/>
      <c r="N160" s="78"/>
      <c r="O160" s="1"/>
      <c r="P160" s="29">
        <v>6022</v>
      </c>
      <c r="Q160" s="43">
        <f t="shared" si="34"/>
        <v>2</v>
      </c>
      <c r="Y160" s="99"/>
    </row>
    <row r="161" spans="1:25" x14ac:dyDescent="0.5">
      <c r="A161" s="1">
        <v>1867</v>
      </c>
      <c r="D161" s="7"/>
      <c r="G161" s="7"/>
      <c r="H161" s="78"/>
      <c r="I161" s="1"/>
      <c r="J161" s="79"/>
      <c r="M161" s="79"/>
      <c r="N161" s="78"/>
      <c r="O161" s="1"/>
      <c r="P161" s="29">
        <v>6020</v>
      </c>
      <c r="Q161" s="43">
        <f t="shared" si="34"/>
        <v>1</v>
      </c>
      <c r="Y161" s="99"/>
    </row>
    <row r="162" spans="1:25" x14ac:dyDescent="0.5">
      <c r="A162" s="1">
        <v>1866</v>
      </c>
      <c r="D162" s="7"/>
      <c r="G162" s="7"/>
      <c r="H162" s="78"/>
      <c r="I162" s="1"/>
      <c r="J162" s="79"/>
      <c r="M162" s="79"/>
      <c r="N162" s="78"/>
      <c r="O162" s="1"/>
      <c r="P162" s="31">
        <v>6019</v>
      </c>
      <c r="Q162" s="43">
        <f t="shared" si="34"/>
        <v>2</v>
      </c>
      <c r="Y162" s="99"/>
    </row>
    <row r="163" spans="1:25" x14ac:dyDescent="0.5">
      <c r="A163" s="1">
        <v>1865</v>
      </c>
      <c r="D163" s="7"/>
      <c r="G163" s="7"/>
      <c r="H163" s="78"/>
      <c r="I163" s="1"/>
      <c r="J163" s="79"/>
      <c r="M163" s="79"/>
      <c r="N163" s="78"/>
      <c r="O163" s="1"/>
      <c r="P163" s="29">
        <v>6017</v>
      </c>
      <c r="Q163" s="43">
        <f t="shared" si="34"/>
        <v>1</v>
      </c>
      <c r="Y163" s="99"/>
    </row>
    <row r="164" spans="1:25" x14ac:dyDescent="0.5">
      <c r="A164" s="1">
        <v>1864</v>
      </c>
      <c r="D164" s="7"/>
      <c r="G164" s="7"/>
      <c r="H164" s="78"/>
      <c r="I164" s="1"/>
      <c r="J164" s="79"/>
      <c r="M164" s="79"/>
      <c r="N164" s="78"/>
      <c r="O164" s="1"/>
      <c r="P164" s="29">
        <v>6016</v>
      </c>
      <c r="Q164" s="43">
        <f t="shared" si="34"/>
        <v>1</v>
      </c>
      <c r="Y164" s="99"/>
    </row>
    <row r="165" spans="1:25" x14ac:dyDescent="0.5">
      <c r="A165" s="1">
        <v>1863</v>
      </c>
      <c r="D165" s="7"/>
      <c r="G165" s="7"/>
      <c r="H165" s="78"/>
      <c r="I165" s="1"/>
      <c r="J165" s="79"/>
      <c r="M165" s="79"/>
      <c r="N165" s="78"/>
      <c r="O165" s="1"/>
      <c r="P165" s="29">
        <v>6015</v>
      </c>
      <c r="Q165" s="43">
        <f t="shared" si="34"/>
        <v>2</v>
      </c>
      <c r="Y165" s="99"/>
    </row>
    <row r="166" spans="1:25" x14ac:dyDescent="0.5">
      <c r="A166" s="1">
        <v>1862</v>
      </c>
      <c r="D166" s="7"/>
      <c r="G166" s="7"/>
      <c r="H166" s="78"/>
      <c r="I166" s="1"/>
      <c r="J166" s="79"/>
      <c r="M166" s="79"/>
      <c r="N166" s="78"/>
      <c r="O166" s="1"/>
      <c r="P166" s="29">
        <v>6013</v>
      </c>
      <c r="Q166" s="43">
        <f t="shared" si="34"/>
        <v>1</v>
      </c>
      <c r="Y166" s="99"/>
    </row>
    <row r="167" spans="1:25" x14ac:dyDescent="0.5">
      <c r="A167" s="1">
        <v>1861</v>
      </c>
      <c r="D167" s="7"/>
      <c r="G167" s="7"/>
      <c r="H167" s="78"/>
      <c r="I167" s="1"/>
      <c r="J167" s="79"/>
      <c r="M167" s="79"/>
      <c r="N167" s="78"/>
      <c r="O167" s="1"/>
      <c r="P167" s="29">
        <v>6012</v>
      </c>
      <c r="Q167" s="43">
        <f t="shared" si="34"/>
        <v>1</v>
      </c>
      <c r="Y167" s="99"/>
    </row>
    <row r="168" spans="1:25" x14ac:dyDescent="0.5">
      <c r="A168" s="1">
        <v>1860</v>
      </c>
      <c r="D168" s="7"/>
      <c r="G168" s="7"/>
      <c r="H168" s="78"/>
      <c r="I168" s="1"/>
      <c r="J168" s="79"/>
      <c r="M168" s="79"/>
      <c r="N168" s="78"/>
      <c r="O168" s="1"/>
      <c r="P168" s="29">
        <v>6011</v>
      </c>
      <c r="Q168" s="43">
        <f t="shared" si="34"/>
        <v>2</v>
      </c>
      <c r="Y168" s="99"/>
    </row>
    <row r="169" spans="1:25" x14ac:dyDescent="0.5">
      <c r="A169" s="1">
        <v>1859</v>
      </c>
      <c r="D169" s="7"/>
      <c r="G169" s="7"/>
      <c r="H169" s="78"/>
      <c r="I169" s="1"/>
      <c r="J169" s="79"/>
      <c r="M169" s="79"/>
      <c r="N169" s="78"/>
      <c r="O169" s="1"/>
      <c r="P169" s="29">
        <v>6009</v>
      </c>
      <c r="Q169" s="43">
        <f t="shared" si="34"/>
        <v>1</v>
      </c>
      <c r="Y169" s="99"/>
    </row>
    <row r="170" spans="1:25" x14ac:dyDescent="0.5">
      <c r="A170" s="1">
        <v>1858</v>
      </c>
      <c r="D170" s="7"/>
      <c r="G170" s="7"/>
      <c r="H170" s="78"/>
      <c r="I170" s="1"/>
      <c r="J170" s="79"/>
      <c r="M170" s="79"/>
      <c r="N170" s="78"/>
      <c r="O170" s="1"/>
      <c r="P170" s="29">
        <v>6008</v>
      </c>
      <c r="Q170" s="43">
        <f t="shared" si="34"/>
        <v>2</v>
      </c>
      <c r="Y170" s="99"/>
    </row>
    <row r="171" spans="1:25" x14ac:dyDescent="0.5">
      <c r="A171" s="1">
        <v>1857</v>
      </c>
      <c r="D171" s="7"/>
      <c r="G171" s="7"/>
      <c r="H171" s="78"/>
      <c r="I171" s="1"/>
      <c r="J171" s="79"/>
      <c r="M171" s="79"/>
      <c r="N171" s="78"/>
      <c r="O171" s="1"/>
      <c r="P171" s="29">
        <v>6006</v>
      </c>
      <c r="Q171" s="43">
        <f t="shared" si="34"/>
        <v>1</v>
      </c>
      <c r="Y171" s="99"/>
    </row>
    <row r="172" spans="1:25" x14ac:dyDescent="0.5">
      <c r="A172" s="1">
        <v>1856</v>
      </c>
      <c r="D172" s="7"/>
      <c r="G172" s="7"/>
      <c r="H172" s="78"/>
      <c r="I172" s="1"/>
      <c r="J172" s="79"/>
      <c r="M172" s="79"/>
      <c r="N172" s="78"/>
      <c r="O172" s="1"/>
      <c r="P172" s="31">
        <v>6005</v>
      </c>
      <c r="Q172" s="43">
        <f t="shared" si="34"/>
        <v>47</v>
      </c>
      <c r="Y172" s="99"/>
    </row>
    <row r="173" spans="1:25" x14ac:dyDescent="0.5">
      <c r="A173" s="1">
        <v>1855</v>
      </c>
      <c r="D173" s="7"/>
      <c r="G173" s="7"/>
      <c r="H173" s="78"/>
      <c r="I173" s="1"/>
      <c r="J173" s="79"/>
      <c r="M173" s="79"/>
      <c r="N173" s="78"/>
      <c r="O173" s="1"/>
      <c r="P173" s="29">
        <v>5958</v>
      </c>
      <c r="Q173" s="43">
        <f t="shared" si="34"/>
        <v>46</v>
      </c>
      <c r="Y173" s="99"/>
    </row>
    <row r="174" spans="1:25" x14ac:dyDescent="0.5">
      <c r="A174" s="1">
        <v>1854</v>
      </c>
      <c r="D174" s="7"/>
      <c r="G174" s="7"/>
      <c r="H174" s="78"/>
      <c r="I174" s="1"/>
      <c r="J174" s="79"/>
      <c r="M174" s="79"/>
      <c r="N174" s="78"/>
      <c r="O174" s="1"/>
      <c r="P174" s="29">
        <v>5912</v>
      </c>
      <c r="Q174" s="43">
        <f t="shared" si="34"/>
        <v>47</v>
      </c>
      <c r="Y174" s="99"/>
    </row>
    <row r="175" spans="1:25" x14ac:dyDescent="0.5">
      <c r="A175" s="1">
        <v>1853</v>
      </c>
      <c r="D175" s="7"/>
      <c r="G175" s="7"/>
      <c r="H175" s="78"/>
      <c r="I175" s="1"/>
      <c r="J175" s="79"/>
      <c r="M175" s="79"/>
      <c r="N175" s="78"/>
      <c r="O175" s="1"/>
      <c r="P175" s="29">
        <v>5865</v>
      </c>
      <c r="Q175" s="43">
        <f t="shared" si="34"/>
        <v>47</v>
      </c>
      <c r="Y175" s="99"/>
    </row>
    <row r="176" spans="1:25" x14ac:dyDescent="0.5">
      <c r="A176" s="1">
        <v>1852</v>
      </c>
      <c r="D176" s="7"/>
      <c r="G176" s="7"/>
      <c r="H176" s="78"/>
      <c r="I176" s="1"/>
      <c r="J176" s="79"/>
      <c r="M176" s="79"/>
      <c r="N176" s="78"/>
      <c r="O176" s="1"/>
      <c r="P176" s="29">
        <v>5818</v>
      </c>
      <c r="Q176" s="43">
        <f t="shared" si="34"/>
        <v>46</v>
      </c>
      <c r="Y176" s="99"/>
    </row>
    <row r="177" spans="1:25" x14ac:dyDescent="0.5">
      <c r="A177" s="1">
        <v>1851</v>
      </c>
      <c r="D177" s="7"/>
      <c r="G177" s="7"/>
      <c r="H177" s="78"/>
      <c r="I177" s="1"/>
      <c r="J177" s="79"/>
      <c r="M177" s="79"/>
      <c r="N177" s="78"/>
      <c r="O177" s="1"/>
      <c r="P177" s="29">
        <v>5772</v>
      </c>
      <c r="Q177" s="43">
        <f t="shared" si="34"/>
        <v>47</v>
      </c>
      <c r="Y177" s="99"/>
    </row>
    <row r="178" spans="1:25" x14ac:dyDescent="0.5">
      <c r="A178" s="1">
        <v>1850</v>
      </c>
      <c r="D178" s="7"/>
      <c r="G178" s="7"/>
      <c r="H178" s="78"/>
      <c r="I178" s="1"/>
      <c r="J178" s="79"/>
      <c r="M178" s="79"/>
      <c r="N178" s="78"/>
      <c r="O178" s="1"/>
      <c r="P178" s="29">
        <v>5725</v>
      </c>
      <c r="Q178" s="43">
        <f t="shared" si="34"/>
        <v>47</v>
      </c>
      <c r="Y178" s="99"/>
    </row>
    <row r="179" spans="1:25" x14ac:dyDescent="0.5">
      <c r="A179" s="1">
        <v>1849</v>
      </c>
      <c r="D179" s="7"/>
      <c r="G179" s="7"/>
      <c r="H179" s="78"/>
      <c r="I179" s="1"/>
      <c r="J179" s="79"/>
      <c r="M179" s="79"/>
      <c r="N179" s="78"/>
      <c r="O179" s="1"/>
      <c r="P179" s="29">
        <v>5678</v>
      </c>
      <c r="Q179" s="43">
        <f t="shared" si="34"/>
        <v>47</v>
      </c>
      <c r="Y179" s="99"/>
    </row>
    <row r="180" spans="1:25" x14ac:dyDescent="0.5">
      <c r="A180" s="1">
        <v>1848</v>
      </c>
      <c r="D180" s="7"/>
      <c r="G180" s="7"/>
      <c r="H180" s="78"/>
      <c r="I180" s="1"/>
      <c r="J180" s="79"/>
      <c r="M180" s="79"/>
      <c r="N180" s="78"/>
      <c r="O180" s="1"/>
      <c r="P180" s="29">
        <v>5631</v>
      </c>
      <c r="Q180" s="43">
        <f>P180-P181</f>
        <v>46</v>
      </c>
      <c r="Y180" s="99"/>
    </row>
    <row r="181" spans="1:25" x14ac:dyDescent="0.5">
      <c r="A181" s="1">
        <v>1847</v>
      </c>
      <c r="D181" s="7"/>
      <c r="G181" s="7"/>
      <c r="H181" s="78"/>
      <c r="I181" s="1"/>
      <c r="J181" s="79"/>
      <c r="M181" s="79"/>
      <c r="N181" s="78"/>
      <c r="O181" s="1"/>
      <c r="P181" s="29">
        <v>5585</v>
      </c>
      <c r="Q181" s="43">
        <f t="shared" ref="Q181:Q196" si="35">P181-P182</f>
        <v>47</v>
      </c>
      <c r="Y181" s="99"/>
    </row>
    <row r="182" spans="1:25" x14ac:dyDescent="0.5">
      <c r="A182" s="1">
        <v>1846</v>
      </c>
      <c r="D182" s="7"/>
      <c r="G182" s="7"/>
      <c r="H182" s="78"/>
      <c r="I182" s="1"/>
      <c r="J182" s="79"/>
      <c r="M182" s="79"/>
      <c r="N182" s="78"/>
      <c r="O182" s="1"/>
      <c r="P182" s="31">
        <v>5538</v>
      </c>
      <c r="Q182" s="43">
        <f t="shared" si="35"/>
        <v>53</v>
      </c>
      <c r="U182" s="98" t="s">
        <v>14</v>
      </c>
      <c r="V182" s="98" t="s">
        <v>14</v>
      </c>
      <c r="Y182" s="99"/>
    </row>
    <row r="183" spans="1:25" x14ac:dyDescent="0.5">
      <c r="A183" s="1">
        <v>1845</v>
      </c>
      <c r="D183" s="7"/>
      <c r="G183" s="7"/>
      <c r="H183" s="78"/>
      <c r="I183" s="1"/>
      <c r="J183" s="79"/>
      <c r="M183" s="79"/>
      <c r="N183" s="78"/>
      <c r="O183" s="1"/>
      <c r="P183" s="31">
        <v>5485</v>
      </c>
      <c r="Q183" s="43">
        <f t="shared" si="35"/>
        <v>53</v>
      </c>
      <c r="Y183" s="99"/>
    </row>
    <row r="184" spans="1:25" x14ac:dyDescent="0.5">
      <c r="A184" s="1">
        <v>1844</v>
      </c>
      <c r="D184" s="7"/>
      <c r="G184" s="7"/>
      <c r="H184" s="78"/>
      <c r="I184" s="1"/>
      <c r="J184" s="79"/>
      <c r="M184" s="79"/>
      <c r="N184" s="78"/>
      <c r="O184" s="1"/>
      <c r="P184" s="31">
        <v>5432</v>
      </c>
      <c r="Q184" s="43">
        <f t="shared" si="35"/>
        <v>53</v>
      </c>
      <c r="Y184" s="99"/>
    </row>
    <row r="185" spans="1:25" x14ac:dyDescent="0.5">
      <c r="A185" s="1">
        <v>1843</v>
      </c>
      <c r="D185" s="7"/>
      <c r="G185" s="7"/>
      <c r="H185" s="78"/>
      <c r="I185" s="1"/>
      <c r="J185" s="79"/>
      <c r="M185" s="79"/>
      <c r="N185" s="78"/>
      <c r="O185" s="1"/>
      <c r="P185" s="31">
        <v>5379</v>
      </c>
      <c r="Q185" s="43">
        <f t="shared" si="35"/>
        <v>53</v>
      </c>
      <c r="Y185" s="99"/>
    </row>
    <row r="186" spans="1:25" x14ac:dyDescent="0.5">
      <c r="A186" s="1">
        <v>1842</v>
      </c>
      <c r="D186" s="7"/>
      <c r="G186" s="7"/>
      <c r="H186" s="78"/>
      <c r="I186" s="1"/>
      <c r="J186" s="79"/>
      <c r="M186" s="79"/>
      <c r="N186" s="78"/>
      <c r="O186" s="1"/>
      <c r="P186" s="31">
        <v>5326</v>
      </c>
      <c r="Q186" s="43">
        <f t="shared" si="35"/>
        <v>53</v>
      </c>
      <c r="Y186" s="99"/>
    </row>
    <row r="187" spans="1:25" x14ac:dyDescent="0.5">
      <c r="A187" s="1">
        <v>1841</v>
      </c>
      <c r="D187" s="7"/>
      <c r="G187" s="7"/>
      <c r="H187" s="78"/>
      <c r="I187" s="1"/>
      <c r="J187" s="79"/>
      <c r="M187" s="79"/>
      <c r="N187" s="78"/>
      <c r="O187" s="1"/>
      <c r="P187" s="31">
        <v>5273</v>
      </c>
      <c r="Q187" s="43">
        <f t="shared" si="35"/>
        <v>53</v>
      </c>
      <c r="Y187" s="99"/>
    </row>
    <row r="188" spans="1:25" x14ac:dyDescent="0.5">
      <c r="A188" s="1">
        <v>1840</v>
      </c>
      <c r="D188" s="7"/>
      <c r="G188" s="7"/>
      <c r="H188" s="78"/>
      <c r="I188" s="1"/>
      <c r="J188" s="79"/>
      <c r="M188" s="79"/>
      <c r="N188" s="78"/>
      <c r="O188" s="1"/>
      <c r="P188" s="31">
        <v>5220</v>
      </c>
      <c r="Q188" s="43">
        <f t="shared" si="35"/>
        <v>53</v>
      </c>
      <c r="U188" s="98" t="s">
        <v>14</v>
      </c>
      <c r="V188" s="98" t="s">
        <v>14</v>
      </c>
      <c r="Y188" s="99"/>
    </row>
    <row r="189" spans="1:25" x14ac:dyDescent="0.5">
      <c r="A189" s="1">
        <v>1839</v>
      </c>
      <c r="D189" s="7"/>
      <c r="G189" s="7"/>
      <c r="H189" s="78"/>
      <c r="I189" s="1"/>
      <c r="J189" s="79"/>
      <c r="M189" s="79"/>
      <c r="N189" s="78"/>
      <c r="O189" s="1"/>
      <c r="P189" s="31">
        <v>5167</v>
      </c>
      <c r="Q189" s="43">
        <f t="shared" si="35"/>
        <v>54</v>
      </c>
      <c r="Y189" s="99"/>
    </row>
    <row r="190" spans="1:25" x14ac:dyDescent="0.5">
      <c r="A190" s="1">
        <v>1838</v>
      </c>
      <c r="D190" s="7"/>
      <c r="G190" s="7"/>
      <c r="H190" s="78"/>
      <c r="I190" s="1"/>
      <c r="J190" s="79"/>
      <c r="M190" s="79"/>
      <c r="N190" s="78"/>
      <c r="O190" s="1"/>
      <c r="P190" s="31">
        <v>5113</v>
      </c>
      <c r="Q190" s="43">
        <f t="shared" si="35"/>
        <v>53</v>
      </c>
      <c r="Y190" s="99"/>
    </row>
    <row r="191" spans="1:25" x14ac:dyDescent="0.5">
      <c r="A191" s="1">
        <v>1837</v>
      </c>
      <c r="D191" s="7"/>
      <c r="G191" s="7"/>
      <c r="H191" s="78"/>
      <c r="I191" s="1"/>
      <c r="J191" s="79"/>
      <c r="M191" s="79"/>
      <c r="N191" s="78"/>
      <c r="O191" s="1"/>
      <c r="P191" s="31">
        <v>5060</v>
      </c>
      <c r="Q191" s="43">
        <f t="shared" si="35"/>
        <v>53</v>
      </c>
      <c r="Y191" s="99"/>
    </row>
    <row r="192" spans="1:25" x14ac:dyDescent="0.5">
      <c r="A192" s="1">
        <v>1836</v>
      </c>
      <c r="D192" s="7"/>
      <c r="G192" s="7"/>
      <c r="H192" s="78"/>
      <c r="I192" s="1"/>
      <c r="J192" s="79"/>
      <c r="M192" s="79"/>
      <c r="N192" s="78"/>
      <c r="O192" s="1"/>
      <c r="P192" s="31">
        <v>5007</v>
      </c>
      <c r="Q192" s="43">
        <f t="shared" si="35"/>
        <v>53</v>
      </c>
      <c r="Y192" s="99"/>
    </row>
    <row r="193" spans="1:25" x14ac:dyDescent="0.5">
      <c r="A193" s="1">
        <v>1835</v>
      </c>
      <c r="D193" s="7"/>
      <c r="G193" s="7"/>
      <c r="H193" s="78"/>
      <c r="I193" s="1"/>
      <c r="J193" s="79"/>
      <c r="M193" s="79"/>
      <c r="N193" s="78"/>
      <c r="O193" s="1"/>
      <c r="P193" s="31">
        <v>4954</v>
      </c>
      <c r="Q193" s="43">
        <f t="shared" si="35"/>
        <v>53</v>
      </c>
      <c r="Y193" s="99"/>
    </row>
    <row r="194" spans="1:25" x14ac:dyDescent="0.5">
      <c r="A194" s="1">
        <v>1834</v>
      </c>
      <c r="D194" s="7"/>
      <c r="G194" s="7"/>
      <c r="H194" s="78"/>
      <c r="I194" s="1"/>
      <c r="J194" s="79"/>
      <c r="M194" s="79"/>
      <c r="N194" s="78"/>
      <c r="O194" s="1"/>
      <c r="P194" s="31">
        <v>4901</v>
      </c>
      <c r="Q194" s="43">
        <f t="shared" si="35"/>
        <v>53</v>
      </c>
      <c r="Y194" s="99"/>
    </row>
    <row r="195" spans="1:25" x14ac:dyDescent="0.5">
      <c r="A195" s="1">
        <v>1833</v>
      </c>
      <c r="D195" s="7"/>
      <c r="G195" s="7"/>
      <c r="H195" s="78"/>
      <c r="I195" s="1"/>
      <c r="J195" s="79"/>
      <c r="M195" s="79"/>
      <c r="N195" s="78"/>
      <c r="O195" s="1"/>
      <c r="P195" s="31">
        <v>4848</v>
      </c>
      <c r="Q195" s="43">
        <f t="shared" si="35"/>
        <v>53</v>
      </c>
      <c r="Y195" s="99"/>
    </row>
    <row r="196" spans="1:25" x14ac:dyDescent="0.5">
      <c r="A196" s="1">
        <v>1832</v>
      </c>
      <c r="D196" s="7"/>
      <c r="G196" s="7"/>
      <c r="H196" s="78"/>
      <c r="I196" s="1"/>
      <c r="J196" s="79"/>
      <c r="M196" s="79"/>
      <c r="N196" s="78"/>
      <c r="O196" s="1"/>
      <c r="P196" s="31">
        <v>4795</v>
      </c>
      <c r="Q196" s="43">
        <f t="shared" si="35"/>
        <v>53</v>
      </c>
      <c r="Y196" s="99"/>
    </row>
    <row r="197" spans="1:25" x14ac:dyDescent="0.5">
      <c r="A197" s="1">
        <v>1831</v>
      </c>
      <c r="D197" s="7"/>
      <c r="G197" s="7"/>
      <c r="H197" s="78"/>
      <c r="I197" s="1"/>
      <c r="J197" s="79"/>
      <c r="M197" s="79"/>
      <c r="N197" s="78"/>
      <c r="O197" s="1"/>
      <c r="P197" s="31">
        <v>4742</v>
      </c>
      <c r="Q197" s="43"/>
      <c r="Y197" s="99"/>
    </row>
    <row r="198" spans="1:25" x14ac:dyDescent="0.5">
      <c r="A198" s="1">
        <v>1830</v>
      </c>
      <c r="D198" s="7"/>
      <c r="G198" s="7"/>
      <c r="H198" s="78"/>
      <c r="I198" s="1"/>
      <c r="J198" s="79"/>
      <c r="M198" s="79"/>
      <c r="N198" s="78"/>
      <c r="O198" s="1"/>
      <c r="P198" s="31"/>
      <c r="Q198" s="43"/>
      <c r="Y198" s="99"/>
    </row>
    <row r="199" spans="1:25" x14ac:dyDescent="0.5">
      <c r="A199" s="1">
        <v>1829</v>
      </c>
      <c r="D199" s="7"/>
      <c r="G199" s="7"/>
      <c r="H199" s="78"/>
      <c r="I199" s="1"/>
      <c r="J199" s="79"/>
      <c r="M199" s="79"/>
      <c r="N199" s="78"/>
      <c r="O199" s="1"/>
      <c r="P199" s="31"/>
      <c r="Q199" s="43"/>
      <c r="Y199" s="99"/>
    </row>
    <row r="200" spans="1:25" x14ac:dyDescent="0.5">
      <c r="A200" s="1">
        <v>1828</v>
      </c>
      <c r="D200" s="7"/>
      <c r="G200" s="7"/>
      <c r="H200" s="78"/>
      <c r="I200" s="1"/>
      <c r="J200" s="79"/>
      <c r="M200" s="79"/>
      <c r="N200" s="78"/>
      <c r="O200" s="1"/>
      <c r="P200" s="31"/>
      <c r="Q200" s="43"/>
    </row>
    <row r="201" spans="1:25" x14ac:dyDescent="0.5">
      <c r="A201" s="1">
        <v>1827</v>
      </c>
      <c r="D201" s="7"/>
      <c r="G201" s="7"/>
      <c r="H201" s="78"/>
      <c r="I201" s="1"/>
      <c r="J201" s="79"/>
      <c r="M201" s="79"/>
      <c r="N201" s="78"/>
      <c r="O201" s="1"/>
      <c r="P201" s="31"/>
      <c r="Q201" s="43"/>
    </row>
    <row r="202" spans="1:25" x14ac:dyDescent="0.5">
      <c r="A202" s="1">
        <v>1826</v>
      </c>
      <c r="D202" s="7"/>
      <c r="G202" s="7"/>
      <c r="H202" s="78"/>
      <c r="I202" s="1"/>
      <c r="J202" s="79"/>
      <c r="M202" s="79"/>
      <c r="N202" s="78"/>
      <c r="O202" s="1"/>
      <c r="P202" s="31"/>
      <c r="Q202" s="43"/>
    </row>
    <row r="203" spans="1:25" x14ac:dyDescent="0.5">
      <c r="A203" s="1">
        <v>1825</v>
      </c>
      <c r="D203" s="7"/>
      <c r="G203" s="7"/>
      <c r="H203" s="78"/>
      <c r="I203" s="1"/>
      <c r="J203" s="79"/>
      <c r="M203" s="79"/>
      <c r="N203" s="78"/>
      <c r="O203" s="1"/>
      <c r="P203" s="31"/>
      <c r="Q203" s="43"/>
    </row>
    <row r="204" spans="1:25" x14ac:dyDescent="0.5">
      <c r="A204" s="1">
        <v>1824</v>
      </c>
      <c r="D204" s="7"/>
      <c r="G204" s="7"/>
      <c r="H204" s="78"/>
      <c r="I204" s="1"/>
      <c r="J204" s="79"/>
      <c r="M204" s="79"/>
      <c r="N204" s="78"/>
      <c r="O204" s="1"/>
      <c r="P204" s="31"/>
      <c r="Q204" s="43"/>
    </row>
    <row r="205" spans="1:25" x14ac:dyDescent="0.5">
      <c r="A205" s="1">
        <v>1823</v>
      </c>
      <c r="D205" s="7"/>
      <c r="G205" s="7"/>
      <c r="H205" s="78"/>
      <c r="I205" s="1"/>
      <c r="J205" s="79"/>
      <c r="M205" s="79"/>
      <c r="N205" s="78"/>
      <c r="O205" s="1"/>
      <c r="P205" s="31"/>
      <c r="Q205" s="43"/>
    </row>
    <row r="206" spans="1:25" x14ac:dyDescent="0.5">
      <c r="A206" s="1">
        <v>1822</v>
      </c>
      <c r="D206" s="7"/>
      <c r="G206" s="7"/>
      <c r="H206" s="78"/>
      <c r="I206" s="1"/>
      <c r="J206" s="79"/>
      <c r="M206" s="79"/>
      <c r="N206" s="78"/>
      <c r="O206" s="1"/>
      <c r="P206" s="31"/>
      <c r="Q206" s="43"/>
    </row>
    <row r="207" spans="1:25" x14ac:dyDescent="0.5">
      <c r="A207" s="1">
        <v>1821</v>
      </c>
      <c r="D207" s="7"/>
      <c r="G207" s="7"/>
      <c r="H207" s="78"/>
      <c r="I207" s="1"/>
      <c r="J207" s="79"/>
      <c r="M207" s="79"/>
      <c r="N207" s="78"/>
      <c r="O207" s="1"/>
      <c r="P207" s="31"/>
      <c r="Q207" s="43"/>
    </row>
    <row r="208" spans="1:25" x14ac:dyDescent="0.5">
      <c r="A208" s="1">
        <v>1820</v>
      </c>
      <c r="D208" s="7"/>
      <c r="G208" s="7"/>
      <c r="H208" s="78"/>
      <c r="I208" s="1"/>
      <c r="J208" s="79"/>
      <c r="M208" s="79"/>
      <c r="N208" s="78"/>
      <c r="O208" s="1"/>
      <c r="P208" s="31"/>
      <c r="Q208" s="43"/>
    </row>
    <row r="209" spans="1:22" x14ac:dyDescent="0.5">
      <c r="A209" s="1">
        <v>1819</v>
      </c>
      <c r="D209" s="7"/>
      <c r="G209" s="7"/>
      <c r="H209" s="78"/>
      <c r="I209" s="1"/>
      <c r="J209" s="79"/>
      <c r="M209" s="79"/>
      <c r="N209" s="78"/>
      <c r="O209" s="1"/>
      <c r="P209" s="31"/>
      <c r="Q209" s="43"/>
    </row>
    <row r="210" spans="1:22" x14ac:dyDescent="0.5">
      <c r="A210" s="1">
        <v>1818</v>
      </c>
      <c r="D210" s="7"/>
      <c r="G210" s="7"/>
      <c r="H210" s="78"/>
      <c r="I210" s="1"/>
      <c r="J210" s="79"/>
      <c r="M210" s="79"/>
      <c r="N210" s="78"/>
      <c r="O210" s="1"/>
      <c r="P210" s="31"/>
      <c r="Q210" s="43"/>
    </row>
    <row r="211" spans="1:22" x14ac:dyDescent="0.5">
      <c r="A211" s="1">
        <v>1817</v>
      </c>
      <c r="D211" s="7"/>
      <c r="G211" s="7"/>
      <c r="H211" s="78"/>
      <c r="I211" s="1"/>
      <c r="J211" s="79"/>
      <c r="M211" s="79"/>
      <c r="N211" s="78"/>
      <c r="O211" s="1"/>
      <c r="P211" s="31"/>
      <c r="Q211" s="43"/>
    </row>
    <row r="212" spans="1:22" x14ac:dyDescent="0.5">
      <c r="A212" s="1">
        <v>1816</v>
      </c>
      <c r="D212" s="7"/>
      <c r="G212" s="7"/>
      <c r="H212" s="78"/>
      <c r="I212" s="1"/>
      <c r="J212" s="79"/>
      <c r="M212" s="79"/>
      <c r="N212" s="78"/>
      <c r="O212" s="1"/>
      <c r="P212" s="31"/>
      <c r="Q212" s="43"/>
    </row>
    <row r="213" spans="1:22" x14ac:dyDescent="0.5">
      <c r="A213" s="1">
        <v>1815</v>
      </c>
      <c r="D213" s="7"/>
      <c r="G213" s="7"/>
      <c r="H213" s="78"/>
      <c r="I213" s="1"/>
      <c r="J213" s="79"/>
      <c r="M213" s="79"/>
      <c r="N213" s="78"/>
      <c r="O213" s="1"/>
      <c r="P213" s="31"/>
      <c r="Q213" s="43"/>
    </row>
    <row r="214" spans="1:22" x14ac:dyDescent="0.5">
      <c r="A214" s="1">
        <v>1814</v>
      </c>
      <c r="D214" s="7"/>
      <c r="G214" s="7"/>
      <c r="H214" s="78"/>
      <c r="I214" s="1"/>
      <c r="J214" s="79"/>
      <c r="M214" s="79"/>
      <c r="N214" s="78"/>
      <c r="O214" s="1"/>
      <c r="P214" s="31"/>
      <c r="Q214" s="43"/>
    </row>
    <row r="215" spans="1:22" x14ac:dyDescent="0.5">
      <c r="A215" s="1">
        <v>1813</v>
      </c>
      <c r="D215" s="7"/>
      <c r="G215" s="7"/>
      <c r="H215" s="78"/>
      <c r="I215" s="1"/>
      <c r="J215" s="79"/>
      <c r="M215" s="79"/>
      <c r="N215" s="78"/>
      <c r="O215" s="1"/>
      <c r="P215" s="31"/>
      <c r="Q215" s="43"/>
    </row>
    <row r="216" spans="1:22" x14ac:dyDescent="0.5">
      <c r="A216" s="1">
        <v>1812</v>
      </c>
      <c r="D216" s="7"/>
      <c r="G216" s="7"/>
      <c r="H216" s="78"/>
      <c r="I216" s="1"/>
      <c r="J216" s="79"/>
      <c r="M216" s="79"/>
      <c r="N216" s="78"/>
      <c r="O216" s="1"/>
      <c r="P216" s="31"/>
      <c r="Q216" s="43"/>
    </row>
    <row r="217" spans="1:22" x14ac:dyDescent="0.5">
      <c r="A217" s="1">
        <v>1811</v>
      </c>
      <c r="D217" s="7"/>
      <c r="G217" s="7"/>
      <c r="H217" s="78"/>
      <c r="I217" s="1"/>
      <c r="J217" s="79"/>
      <c r="M217" s="79"/>
      <c r="N217" s="78"/>
      <c r="O217" s="1"/>
      <c r="P217" s="31"/>
      <c r="Q217" s="43"/>
    </row>
    <row r="218" spans="1:22" x14ac:dyDescent="0.5">
      <c r="A218" s="1">
        <v>1810</v>
      </c>
      <c r="D218" s="7"/>
      <c r="G218" s="7"/>
      <c r="H218" s="78"/>
      <c r="I218" s="1"/>
      <c r="J218" s="79"/>
      <c r="M218" s="79"/>
      <c r="N218" s="78"/>
      <c r="O218" s="1"/>
      <c r="P218" s="31"/>
      <c r="Q218" s="43"/>
    </row>
    <row r="219" spans="1:22" x14ac:dyDescent="0.5">
      <c r="A219" s="1">
        <v>1809</v>
      </c>
      <c r="D219" s="7"/>
      <c r="G219" s="7"/>
      <c r="H219" s="78"/>
      <c r="I219" s="1"/>
      <c r="J219" s="79"/>
      <c r="M219" s="79"/>
      <c r="N219" s="78"/>
      <c r="O219" s="1"/>
      <c r="P219" s="31"/>
      <c r="Q219" s="43"/>
    </row>
    <row r="220" spans="1:22" x14ac:dyDescent="0.5">
      <c r="A220" s="1">
        <v>1808</v>
      </c>
      <c r="D220" s="7"/>
      <c r="G220" s="7"/>
      <c r="H220" s="78"/>
      <c r="I220" s="1"/>
      <c r="J220" s="79"/>
      <c r="M220" s="79"/>
      <c r="N220" s="78"/>
      <c r="O220" s="1"/>
      <c r="P220" s="31"/>
      <c r="Q220" s="43"/>
    </row>
    <row r="221" spans="1:22" x14ac:dyDescent="0.5">
      <c r="A221" s="1">
        <v>1807</v>
      </c>
      <c r="D221" s="7"/>
      <c r="G221" s="7"/>
      <c r="H221" s="78"/>
      <c r="I221" s="1"/>
      <c r="J221" s="79"/>
      <c r="M221" s="79"/>
      <c r="N221" s="78"/>
      <c r="O221" s="1"/>
      <c r="P221" s="31"/>
      <c r="Q221" s="43"/>
    </row>
    <row r="222" spans="1:22" x14ac:dyDescent="0.5">
      <c r="A222" s="1">
        <v>1806</v>
      </c>
      <c r="D222" s="7"/>
      <c r="G222" s="7"/>
      <c r="H222" s="78"/>
      <c r="I222" s="1"/>
      <c r="J222" s="79"/>
      <c r="M222" s="79"/>
      <c r="N222" s="78"/>
      <c r="O222" s="1"/>
      <c r="P222" s="31"/>
      <c r="Q222" s="43"/>
    </row>
    <row r="223" spans="1:22" x14ac:dyDescent="0.5">
      <c r="A223" s="2"/>
      <c r="B223" s="4"/>
      <c r="C223" s="2"/>
      <c r="D223" s="2"/>
      <c r="E223" s="4"/>
      <c r="F223" s="2"/>
      <c r="G223" s="2"/>
      <c r="H223" s="4"/>
      <c r="I223" s="2"/>
      <c r="J223" s="80"/>
      <c r="K223" s="4"/>
      <c r="L223" s="2"/>
      <c r="M223" s="80"/>
      <c r="N223" s="89"/>
      <c r="O223" s="30"/>
      <c r="P223" s="30"/>
      <c r="Q223" s="89"/>
      <c r="R223" s="4"/>
      <c r="S223" s="2"/>
      <c r="T223" s="80"/>
      <c r="U223" s="99"/>
      <c r="V223" s="99"/>
    </row>
    <row r="224" spans="1:22" x14ac:dyDescent="0.5">
      <c r="A224" s="2"/>
      <c r="B224" s="4"/>
      <c r="C224" s="2"/>
      <c r="D224" s="2"/>
      <c r="E224" s="4"/>
      <c r="F224" s="2"/>
      <c r="G224" s="2"/>
      <c r="H224" s="4"/>
      <c r="I224" s="2"/>
      <c r="J224" s="80"/>
      <c r="K224" s="4"/>
      <c r="L224" s="2"/>
      <c r="M224" s="80"/>
      <c r="N224" s="89"/>
      <c r="O224" s="30"/>
      <c r="P224" s="30"/>
      <c r="Q224" s="89"/>
      <c r="R224" s="4"/>
      <c r="S224" s="2"/>
      <c r="T224" s="80"/>
      <c r="U224" s="99"/>
      <c r="V224" s="99"/>
    </row>
    <row r="225" spans="1:22" x14ac:dyDescent="0.5">
      <c r="A225" s="2"/>
      <c r="B225" s="4"/>
      <c r="C225" s="2"/>
      <c r="D225" s="2"/>
      <c r="E225" s="4"/>
      <c r="F225" s="2"/>
      <c r="G225" s="2"/>
      <c r="H225" s="4"/>
      <c r="I225" s="2"/>
      <c r="J225" s="80"/>
      <c r="K225" s="4"/>
      <c r="L225" s="2"/>
      <c r="M225" s="80"/>
      <c r="N225" s="89"/>
      <c r="O225" s="30"/>
      <c r="P225" s="30"/>
      <c r="Q225" s="89"/>
      <c r="R225" s="4"/>
      <c r="S225" s="2"/>
      <c r="T225" s="80"/>
      <c r="U225" s="99"/>
      <c r="V225" s="99"/>
    </row>
    <row r="226" spans="1:22" x14ac:dyDescent="0.5">
      <c r="A226" s="2"/>
      <c r="B226" s="4"/>
      <c r="C226" s="2"/>
      <c r="D226" s="2"/>
      <c r="E226" s="4"/>
      <c r="F226" s="2"/>
      <c r="G226" s="2"/>
      <c r="H226" s="4"/>
      <c r="I226" s="2"/>
      <c r="J226" s="80"/>
      <c r="K226" s="4"/>
      <c r="L226" s="2"/>
      <c r="M226" s="80"/>
      <c r="N226" s="89"/>
      <c r="O226" s="30"/>
      <c r="P226" s="30"/>
      <c r="Q226" s="89"/>
      <c r="R226" s="4"/>
      <c r="S226" s="2"/>
      <c r="T226" s="80"/>
      <c r="U226" s="99"/>
      <c r="V226" s="99"/>
    </row>
    <row r="227" spans="1:22" x14ac:dyDescent="0.5">
      <c r="A227" s="2"/>
      <c r="B227" s="4"/>
      <c r="C227" s="2"/>
      <c r="D227" s="2"/>
      <c r="E227" s="4"/>
      <c r="F227" s="2"/>
      <c r="G227" s="2"/>
      <c r="H227" s="4"/>
      <c r="I227" s="2"/>
      <c r="J227" s="80"/>
      <c r="K227" s="4"/>
      <c r="L227" s="2"/>
      <c r="M227" s="80"/>
      <c r="N227" s="89"/>
      <c r="O227" s="30"/>
      <c r="P227" s="30"/>
      <c r="Q227" s="89"/>
      <c r="R227" s="4"/>
      <c r="S227" s="2"/>
      <c r="T227" s="80"/>
      <c r="U227" s="99"/>
      <c r="V227" s="99"/>
    </row>
    <row r="228" spans="1:22" x14ac:dyDescent="0.5">
      <c r="A228" s="2"/>
      <c r="B228" s="4"/>
      <c r="C228" s="2"/>
      <c r="D228" s="2"/>
      <c r="E228" s="4"/>
      <c r="F228" s="2"/>
      <c r="G228" s="2"/>
      <c r="H228" s="4"/>
      <c r="I228" s="2"/>
      <c r="J228" s="80"/>
      <c r="K228" s="4"/>
      <c r="L228" s="2"/>
      <c r="M228" s="80"/>
      <c r="N228" s="89"/>
      <c r="O228" s="30"/>
      <c r="P228" s="30"/>
      <c r="Q228" s="89"/>
      <c r="R228" s="4"/>
      <c r="S228" s="2"/>
      <c r="T228" s="80"/>
      <c r="U228" s="99"/>
      <c r="V228" s="99"/>
    </row>
    <row r="229" spans="1:22" x14ac:dyDescent="0.5">
      <c r="A229" s="2"/>
      <c r="B229" s="4"/>
      <c r="C229" s="2"/>
      <c r="D229" s="2"/>
      <c r="E229" s="4"/>
      <c r="F229" s="2"/>
      <c r="G229" s="2"/>
      <c r="H229" s="4"/>
      <c r="I229" s="2"/>
      <c r="J229" s="80"/>
      <c r="K229" s="4"/>
      <c r="L229" s="2"/>
      <c r="M229" s="80"/>
      <c r="N229" s="89"/>
      <c r="O229" s="30"/>
      <c r="P229" s="30"/>
      <c r="Q229" s="89"/>
      <c r="R229" s="4"/>
      <c r="S229" s="2"/>
      <c r="T229" s="80"/>
      <c r="U229" s="99"/>
      <c r="V229" s="99"/>
    </row>
  </sheetData>
  <mergeCells count="6">
    <mergeCell ref="B3:D3"/>
    <mergeCell ref="E3:G3"/>
    <mergeCell ref="W3:X3"/>
    <mergeCell ref="N3:Q3"/>
    <mergeCell ref="H3:J3"/>
    <mergeCell ref="K3:M3"/>
  </mergeCells>
  <phoneticPr fontId="0" type="noConversion"/>
  <conditionalFormatting sqref="D5:D7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4">
      <colorScale>
        <cfvo type="min"/>
        <cfvo type="max"/>
        <color rgb="FFFF7128"/>
        <color rgb="FFFFEF9C"/>
      </colorScale>
    </cfRule>
  </conditionalFormatting>
  <conditionalFormatting sqref="D5:D38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3">
      <colorScale>
        <cfvo type="min"/>
        <cfvo type="max"/>
        <color rgb="FFFF7128"/>
        <color rgb="FFFFEF9C"/>
      </colorScale>
    </cfRule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:D38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:D38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">
    <cfRule type="colorScale" priority="113">
      <colorScale>
        <cfvo type="min"/>
        <cfvo type="max"/>
        <color rgb="FFFF7128"/>
        <color rgb="FFFFEF9C"/>
      </colorScale>
    </cfRule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5">
      <colorScale>
        <cfvo type="min"/>
        <cfvo type="max"/>
        <color rgb="FFFF7128"/>
        <color rgb="FFFFEF9C"/>
      </colorScale>
    </cfRule>
  </conditionalFormatting>
  <conditionalFormatting sqref="D11:D38 D9"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:D38 D9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9">
      <colorScale>
        <cfvo type="min"/>
        <cfvo type="max"/>
        <color rgb="FFFF7128"/>
        <color rgb="FFFFEF9C"/>
      </colorScale>
    </cfRule>
  </conditionalFormatting>
  <conditionalFormatting sqref="G5:G7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5">
      <colorScale>
        <cfvo type="min"/>
        <cfvo type="max"/>
        <color rgb="FFFF7128"/>
        <color rgb="FFFFEF9C"/>
      </colorScale>
    </cfRule>
    <cfRule type="colorScale" priority="35">
      <colorScale>
        <cfvo type="min"/>
        <cfvo type="max"/>
        <color rgb="FFFF7128"/>
        <color rgb="FFFFEF9C"/>
      </colorScale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:G2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4">
      <colorScale>
        <cfvo type="min"/>
        <cfvo type="max"/>
        <color rgb="FFFF7128"/>
        <color rgb="FFFFEF9C"/>
      </colorScale>
    </cfRule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3">
      <colorScale>
        <cfvo type="min"/>
        <cfvo type="max"/>
        <color rgb="FFFF7128"/>
        <color rgb="FFFFEF9C"/>
      </colorScale>
    </cfRule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:G26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:G26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0">
    <cfRule type="colorScale" priority="112">
      <colorScale>
        <cfvo type="min"/>
        <cfvo type="max"/>
        <color rgb="FFFF7128"/>
        <color rgb="FFFFEF9C"/>
      </colorScale>
    </cfRule>
    <cfRule type="colorScale" priority="9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1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4">
      <colorScale>
        <cfvo type="min"/>
        <cfvo type="max"/>
        <color rgb="FFFF7128"/>
        <color rgb="FFFFEF9C"/>
      </colorScale>
    </cfRule>
  </conditionalFormatting>
  <conditionalFormatting sqref="G11:G26 G9">
    <cfRule type="colorScale" priority="1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2:G26 G9">
    <cfRule type="colorScale" priority="148">
      <colorScale>
        <cfvo type="min"/>
        <cfvo type="max"/>
        <color rgb="FFFF7128"/>
        <color rgb="FFFFEF9C"/>
      </colorScale>
    </cfRule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2:G26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:J7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9">
      <colorScale>
        <cfvo type="min"/>
        <cfvo type="max"/>
        <color rgb="FFFF7128"/>
        <color rgb="FFFFEF9C"/>
      </colorScale>
    </cfRule>
  </conditionalFormatting>
  <conditionalFormatting sqref="J5:J2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8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8">
      <colorScale>
        <cfvo type="min"/>
        <cfvo type="max"/>
        <color rgb="FFFF7128"/>
        <color rgb="FFFFEF9C"/>
      </colorScale>
    </cfRule>
  </conditionalFormatting>
  <conditionalFormatting sqref="J8:J26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0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1">
      <colorScale>
        <cfvo type="min"/>
        <cfvo type="max"/>
        <color rgb="FFFF7128"/>
        <color rgb="FFFFEF9C"/>
      </colorScale>
    </cfRule>
  </conditionalFormatting>
  <conditionalFormatting sqref="J11">
    <cfRule type="colorScale" priority="133">
      <colorScale>
        <cfvo type="min"/>
        <cfvo type="max"/>
        <color rgb="FFFF7128"/>
        <color rgb="FFFFEF9C"/>
      </colorScale>
    </cfRule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1:J26 J9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2:J26 J9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7">
      <colorScale>
        <cfvo type="min"/>
        <cfvo type="max"/>
        <color rgb="FFFF7128"/>
        <color rgb="FFFFEF9C"/>
      </colorScale>
    </cfRule>
  </conditionalFormatting>
  <conditionalFormatting sqref="J12:J26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:M7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">
      <colorScale>
        <cfvo type="min"/>
        <cfvo type="max"/>
        <color rgb="FFFF7128"/>
        <color rgb="FFFFEF9C"/>
      </colorScale>
    </cfRule>
  </conditionalFormatting>
  <conditionalFormatting sqref="M5:M2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8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9">
      <colorScale>
        <cfvo type="min"/>
        <cfvo type="max"/>
        <color rgb="FFFF7128"/>
        <color rgb="FFFFEF9C"/>
      </colorScale>
    </cfRule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9:M26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0"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0">
      <colorScale>
        <cfvo type="min"/>
        <cfvo type="max"/>
        <color rgb="FFFF7128"/>
        <color rgb="FFFFEF9C"/>
      </colorScale>
    </cfRule>
  </conditionalFormatting>
  <conditionalFormatting sqref="M11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2">
      <colorScale>
        <cfvo type="min"/>
        <cfvo type="max"/>
        <color rgb="FFFF7128"/>
        <color rgb="FFFFEF9C"/>
      </colorScale>
    </cfRule>
  </conditionalFormatting>
  <conditionalFormatting sqref="M11:M26 M9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2:M26 M9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6">
      <colorScale>
        <cfvo type="min"/>
        <cfvo type="max"/>
        <color rgb="FFFF7128"/>
        <color rgb="FFFFEF9C"/>
      </colorScale>
    </cfRule>
  </conditionalFormatting>
  <conditionalFormatting sqref="M12:M26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5:R7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4">
      <colorScale>
        <cfvo type="min"/>
        <cfvo type="max"/>
        <color rgb="FFFF7128"/>
        <color rgb="FFFFEF9C"/>
      </colorScale>
    </cfRule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5:R4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8">
    <cfRule type="colorScale" priority="79">
      <colorScale>
        <cfvo type="min"/>
        <cfvo type="max"/>
        <color rgb="FFFF7128"/>
        <color rgb="FFFFEF9C"/>
      </colorScale>
    </cfRule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8:R47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colorScale" priority="108">
      <colorScale>
        <cfvo type="min"/>
        <cfvo type="max"/>
        <color rgb="FFFF7128"/>
        <color rgb="FFFFEF9C"/>
      </colorScale>
    </cfRule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1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0">
      <colorScale>
        <cfvo type="min"/>
        <cfvo type="max"/>
        <color rgb="FFFF7128"/>
        <color rgb="FFFFEF9C"/>
      </colorScale>
    </cfRule>
  </conditionalFormatting>
  <conditionalFormatting sqref="R11:R47 R9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:R47 R9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4">
      <colorScale>
        <cfvo type="min"/>
        <cfvo type="max"/>
        <color rgb="FFFF7128"/>
        <color rgb="FFFFEF9C"/>
      </colorScale>
    </cfRule>
  </conditionalFormatting>
  <conditionalFormatting sqref="U5:U7">
    <cfRule type="colorScale" priority="33">
      <colorScale>
        <cfvo type="min"/>
        <cfvo type="max"/>
        <color rgb="FFFF7128"/>
        <color rgb="FFFFEF9C"/>
      </colorScale>
    </cfRule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8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8">
      <colorScale>
        <cfvo type="min"/>
        <cfvo type="max"/>
        <color rgb="FFFF7128"/>
        <color rgb="FFFFEF9C"/>
      </colorScale>
    </cfRule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9:U47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10">
    <cfRule type="colorScale" priority="107">
      <colorScale>
        <cfvo type="min"/>
        <cfvo type="max"/>
        <color rgb="FFFF7128"/>
        <color rgb="FFFFEF9C"/>
      </colorScale>
    </cfRule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11"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9">
      <colorScale>
        <cfvo type="min"/>
        <cfvo type="max"/>
        <color rgb="FFFF7128"/>
        <color rgb="FFFFEF9C"/>
      </colorScale>
    </cfRule>
  </conditionalFormatting>
  <conditionalFormatting sqref="U11:U47 U9">
    <cfRule type="colorScale" priority="1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12:U47 U9"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3">
      <colorScale>
        <cfvo type="min"/>
        <cfvo type="max"/>
        <color rgb="FFFF7128"/>
        <color rgb="FFFFEF9C"/>
      </colorScale>
    </cfRule>
  </conditionalFormatting>
  <printOptions gridLines="1"/>
  <pageMargins left="0.39370078740157483" right="0.39370078740157483" top="0.39370078740157483" bottom="0.78740157480314965" header="0.19685039370078741" footer="0.19685039370078741"/>
  <pageSetup paperSize="9" scale="70" fitToHeight="3" orientation="landscape" r:id="rId1"/>
  <headerFooter alignWithMargins="0"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R147"/>
  <sheetViews>
    <sheetView zoomScale="120" zoomScaleNormal="120" workbookViewId="0">
      <pane xSplit="1" ySplit="2" topLeftCell="B57" activePane="bottomRight" state="frozen"/>
      <selection pane="topRight" activeCell="B1" sqref="B1"/>
      <selection pane="bottomLeft" activeCell="A4" sqref="A4"/>
      <selection pane="bottomRight" activeCell="E51" sqref="E51"/>
    </sheetView>
  </sheetViews>
  <sheetFormatPr defaultColWidth="9.109375" defaultRowHeight="19.2" x14ac:dyDescent="0.5"/>
  <cols>
    <col min="1" max="1" width="4.5546875" style="99" bestFit="1" customWidth="1"/>
    <col min="2" max="2" width="7.33203125" style="16" bestFit="1" customWidth="1"/>
    <col min="3" max="3" width="7.33203125" style="8" bestFit="1" customWidth="1"/>
    <col min="4" max="4" width="7.33203125" style="110" bestFit="1" customWidth="1"/>
    <col min="5" max="5" width="7.33203125" style="16" bestFit="1" customWidth="1"/>
    <col min="6" max="6" width="7.33203125" style="8" bestFit="1" customWidth="1"/>
    <col min="7" max="7" width="7.33203125" style="110" bestFit="1" customWidth="1"/>
    <col min="8" max="8" width="7.33203125" style="16" bestFit="1" customWidth="1"/>
    <col min="9" max="9" width="7.33203125" style="8" bestFit="1" customWidth="1"/>
    <col min="10" max="10" width="7.33203125" style="110" bestFit="1" customWidth="1"/>
    <col min="11" max="11" width="7.33203125" style="16" bestFit="1" customWidth="1"/>
    <col min="12" max="12" width="7.33203125" style="8" bestFit="1" customWidth="1"/>
    <col min="13" max="13" width="7.33203125" style="110" bestFit="1" customWidth="1"/>
    <col min="14" max="14" width="7.33203125" style="16" bestFit="1" customWidth="1"/>
    <col min="15" max="15" width="7.33203125" style="8" bestFit="1" customWidth="1"/>
    <col min="16" max="16" width="7.33203125" style="110" bestFit="1" customWidth="1"/>
    <col min="17" max="17" width="7.33203125" style="16" bestFit="1" customWidth="1"/>
    <col min="18" max="18" width="7.33203125" style="8" bestFit="1" customWidth="1"/>
    <col min="19" max="19" width="7.33203125" style="110" bestFit="1" customWidth="1"/>
    <col min="20" max="20" width="7.33203125" style="16" bestFit="1" customWidth="1"/>
    <col min="21" max="21" width="7.33203125" style="8" bestFit="1" customWidth="1"/>
    <col min="22" max="22" width="7.33203125" style="110" bestFit="1" customWidth="1"/>
    <col min="23" max="23" width="7.33203125" style="16" bestFit="1" customWidth="1"/>
    <col min="24" max="24" width="7.33203125" style="8" bestFit="1" customWidth="1"/>
    <col min="25" max="25" width="7.33203125" style="110" bestFit="1" customWidth="1"/>
    <col min="26" max="26" width="7.33203125" style="16" bestFit="1" customWidth="1"/>
    <col min="27" max="27" width="7.33203125" style="8" bestFit="1" customWidth="1"/>
    <col min="28" max="28" width="7.33203125" style="110" bestFit="1" customWidth="1"/>
    <col min="29" max="29" width="7.33203125" style="16" bestFit="1" customWidth="1"/>
    <col min="30" max="30" width="7.33203125" style="8" bestFit="1" customWidth="1"/>
    <col min="31" max="31" width="7.33203125" style="110" bestFit="1" customWidth="1"/>
    <col min="32" max="32" width="7.33203125" style="16" bestFit="1" customWidth="1"/>
    <col min="33" max="33" width="7.33203125" style="8" bestFit="1" customWidth="1"/>
    <col min="34" max="34" width="7.33203125" style="110" bestFit="1" customWidth="1"/>
    <col min="35" max="35" width="7.33203125" style="16" bestFit="1" customWidth="1"/>
    <col min="36" max="36" width="7.33203125" style="8" bestFit="1" customWidth="1"/>
    <col min="37" max="37" width="7.33203125" style="110" bestFit="1" customWidth="1"/>
    <col min="38" max="38" width="7.33203125" style="16" bestFit="1" customWidth="1"/>
    <col min="39" max="39" width="7.33203125" style="8" bestFit="1" customWidth="1"/>
    <col min="40" max="40" width="7.33203125" style="110" bestFit="1" customWidth="1"/>
    <col min="41" max="41" width="7.33203125" style="16" bestFit="1" customWidth="1"/>
    <col min="42" max="42" width="7.33203125" style="8" bestFit="1" customWidth="1"/>
    <col min="43" max="43" width="7.33203125" style="110" bestFit="1" customWidth="1"/>
    <col min="44" max="44" width="7.33203125" style="16" bestFit="1" customWidth="1"/>
    <col min="45" max="45" width="7.33203125" style="8" bestFit="1" customWidth="1"/>
    <col min="46" max="46" width="7.33203125" style="110" bestFit="1" customWidth="1"/>
    <col min="47" max="47" width="7.33203125" style="16" bestFit="1" customWidth="1"/>
    <col min="48" max="48" width="7.33203125" style="8" bestFit="1" customWidth="1"/>
    <col min="49" max="49" width="7.33203125" style="110" bestFit="1" customWidth="1"/>
    <col min="50" max="50" width="7.33203125" style="16" bestFit="1" customWidth="1"/>
    <col min="51" max="51" width="7.33203125" style="8" bestFit="1" customWidth="1"/>
    <col min="52" max="52" width="7.33203125" style="110" bestFit="1" customWidth="1"/>
    <col min="53" max="53" width="7.33203125" style="16" bestFit="1" customWidth="1"/>
    <col min="54" max="54" width="7.33203125" style="8" bestFit="1" customWidth="1"/>
    <col min="55" max="55" width="7.33203125" style="110" bestFit="1" customWidth="1"/>
    <col min="56" max="56" width="7.33203125" style="16" bestFit="1" customWidth="1"/>
    <col min="57" max="57" width="7.33203125" style="8" bestFit="1" customWidth="1"/>
    <col min="58" max="58" width="7.33203125" style="110" bestFit="1" customWidth="1"/>
    <col min="59" max="59" width="7.33203125" style="16" bestFit="1" customWidth="1"/>
    <col min="60" max="60" width="7.33203125" style="8" bestFit="1" customWidth="1"/>
    <col min="61" max="61" width="7.33203125" style="110" bestFit="1" customWidth="1"/>
    <col min="62" max="62" width="7.33203125" style="16" bestFit="1" customWidth="1"/>
    <col min="63" max="63" width="7.33203125" style="8" bestFit="1" customWidth="1"/>
    <col min="64" max="64" width="7.33203125" style="110" bestFit="1" customWidth="1"/>
    <col min="65" max="65" width="7.33203125" style="16" bestFit="1" customWidth="1"/>
    <col min="66" max="66" width="7.33203125" style="8" bestFit="1" customWidth="1"/>
    <col min="67" max="67" width="7.33203125" style="110" bestFit="1" customWidth="1"/>
    <col min="68" max="68" width="7.33203125" style="16" bestFit="1" customWidth="1"/>
    <col min="69" max="69" width="7.33203125" style="8" bestFit="1" customWidth="1"/>
    <col min="70" max="70" width="7.33203125" style="110" bestFit="1" customWidth="1"/>
    <col min="71" max="72" width="4.6640625" style="8" bestFit="1" customWidth="1"/>
    <col min="73" max="73" width="6.109375" style="8" bestFit="1" customWidth="1"/>
    <col min="74" max="74" width="3.5546875" style="8" bestFit="1" customWidth="1"/>
    <col min="75" max="75" width="7.44140625" style="8" bestFit="1" customWidth="1"/>
    <col min="76" max="76" width="4.6640625" style="8" bestFit="1" customWidth="1"/>
    <col min="77" max="77" width="2.6640625" style="8" bestFit="1" customWidth="1"/>
    <col min="78" max="79" width="2.44140625" style="8" bestFit="1" customWidth="1"/>
    <col min="80" max="81" width="4.109375" style="8" bestFit="1" customWidth="1"/>
    <col min="82" max="82" width="5.88671875" style="8" bestFit="1" customWidth="1"/>
    <col min="83" max="84" width="4.109375" style="8" bestFit="1" customWidth="1"/>
    <col min="85" max="85" width="5.88671875" style="8" bestFit="1" customWidth="1"/>
    <col min="86" max="91" width="4.109375" style="8" bestFit="1" customWidth="1"/>
    <col min="92" max="92" width="3.109375" style="8" bestFit="1" customWidth="1"/>
    <col min="93" max="94" width="4.109375" style="8" bestFit="1" customWidth="1"/>
    <col min="95" max="95" width="3.109375" style="8" bestFit="1" customWidth="1"/>
    <col min="96" max="97" width="2.5546875" style="8" bestFit="1" customWidth="1"/>
    <col min="98" max="16384" width="9.109375" style="8"/>
  </cols>
  <sheetData>
    <row r="1" spans="1:70" s="183" customFormat="1" x14ac:dyDescent="0.5">
      <c r="A1" s="180" t="s">
        <v>282</v>
      </c>
      <c r="B1" s="207">
        <v>45291</v>
      </c>
      <c r="C1" s="208"/>
      <c r="D1" s="209"/>
      <c r="E1" s="207">
        <v>44926</v>
      </c>
      <c r="F1" s="208"/>
      <c r="G1" s="209"/>
      <c r="H1" s="207">
        <v>44561</v>
      </c>
      <c r="I1" s="208"/>
      <c r="J1" s="209"/>
      <c r="K1" s="207">
        <v>44196</v>
      </c>
      <c r="L1" s="208"/>
      <c r="M1" s="209"/>
      <c r="N1" s="207">
        <v>43830</v>
      </c>
      <c r="O1" s="208"/>
      <c r="P1" s="209"/>
      <c r="Q1" s="207">
        <v>43465</v>
      </c>
      <c r="R1" s="208"/>
      <c r="S1" s="209"/>
      <c r="T1" s="207">
        <v>43100</v>
      </c>
      <c r="U1" s="208"/>
      <c r="V1" s="209"/>
      <c r="W1" s="207">
        <v>42735</v>
      </c>
      <c r="X1" s="208"/>
      <c r="Y1" s="209"/>
      <c r="Z1" s="207">
        <v>42369</v>
      </c>
      <c r="AA1" s="208"/>
      <c r="AB1" s="209"/>
      <c r="AC1" s="207">
        <v>42004</v>
      </c>
      <c r="AD1" s="208"/>
      <c r="AE1" s="209"/>
      <c r="AF1" s="207">
        <v>41639</v>
      </c>
      <c r="AG1" s="208"/>
      <c r="AH1" s="209"/>
      <c r="AI1" s="207">
        <v>41274</v>
      </c>
      <c r="AJ1" s="208"/>
      <c r="AK1" s="209"/>
      <c r="AL1" s="207">
        <v>40908</v>
      </c>
      <c r="AM1" s="208"/>
      <c r="AN1" s="209"/>
      <c r="AO1" s="207">
        <v>40543</v>
      </c>
      <c r="AP1" s="208"/>
      <c r="AQ1" s="209"/>
      <c r="AR1" s="207">
        <v>40178</v>
      </c>
      <c r="AS1" s="208"/>
      <c r="AT1" s="209"/>
      <c r="AU1" s="207">
        <v>39813</v>
      </c>
      <c r="AV1" s="208"/>
      <c r="AW1" s="209"/>
      <c r="AX1" s="207">
        <v>39447</v>
      </c>
      <c r="AY1" s="208"/>
      <c r="AZ1" s="209"/>
      <c r="BA1" s="207">
        <v>39082</v>
      </c>
      <c r="BB1" s="208"/>
      <c r="BC1" s="209"/>
      <c r="BD1" s="207">
        <v>38717</v>
      </c>
      <c r="BE1" s="208"/>
      <c r="BF1" s="209"/>
      <c r="BG1" s="207">
        <v>38352</v>
      </c>
      <c r="BH1" s="208"/>
      <c r="BI1" s="209"/>
      <c r="BJ1" s="207">
        <v>37986</v>
      </c>
      <c r="BK1" s="208"/>
      <c r="BL1" s="209"/>
      <c r="BM1" s="207">
        <v>37621</v>
      </c>
      <c r="BN1" s="208"/>
      <c r="BO1" s="209"/>
      <c r="BP1" s="207">
        <v>37256</v>
      </c>
      <c r="BQ1" s="208"/>
      <c r="BR1" s="209"/>
    </row>
    <row r="2" spans="1:70" s="21" customFormat="1" ht="19.8" thickBot="1" x14ac:dyDescent="0.55000000000000004">
      <c r="A2" s="182"/>
      <c r="B2" s="185" t="s">
        <v>15</v>
      </c>
      <c r="C2" s="184" t="s">
        <v>16</v>
      </c>
      <c r="D2" s="186" t="s">
        <v>42</v>
      </c>
      <c r="E2" s="185" t="s">
        <v>15</v>
      </c>
      <c r="F2" s="184" t="s">
        <v>16</v>
      </c>
      <c r="G2" s="186" t="s">
        <v>42</v>
      </c>
      <c r="H2" s="185" t="s">
        <v>15</v>
      </c>
      <c r="I2" s="184" t="s">
        <v>16</v>
      </c>
      <c r="J2" s="186" t="s">
        <v>42</v>
      </c>
      <c r="K2" s="185" t="s">
        <v>15</v>
      </c>
      <c r="L2" s="184" t="s">
        <v>16</v>
      </c>
      <c r="M2" s="186" t="s">
        <v>42</v>
      </c>
      <c r="N2" s="185" t="s">
        <v>15</v>
      </c>
      <c r="O2" s="184" t="s">
        <v>16</v>
      </c>
      <c r="P2" s="186" t="s">
        <v>42</v>
      </c>
      <c r="Q2" s="185" t="s">
        <v>15</v>
      </c>
      <c r="R2" s="184" t="s">
        <v>16</v>
      </c>
      <c r="S2" s="186" t="s">
        <v>42</v>
      </c>
      <c r="T2" s="185" t="s">
        <v>15</v>
      </c>
      <c r="U2" s="184" t="s">
        <v>16</v>
      </c>
      <c r="V2" s="186" t="s">
        <v>42</v>
      </c>
      <c r="W2" s="185" t="s">
        <v>15</v>
      </c>
      <c r="X2" s="184" t="s">
        <v>16</v>
      </c>
      <c r="Y2" s="186" t="s">
        <v>42</v>
      </c>
      <c r="Z2" s="185" t="s">
        <v>15</v>
      </c>
      <c r="AA2" s="184" t="s">
        <v>16</v>
      </c>
      <c r="AB2" s="186" t="s">
        <v>42</v>
      </c>
      <c r="AC2" s="185" t="s">
        <v>15</v>
      </c>
      <c r="AD2" s="184" t="s">
        <v>16</v>
      </c>
      <c r="AE2" s="186" t="s">
        <v>42</v>
      </c>
      <c r="AF2" s="185" t="s">
        <v>15</v>
      </c>
      <c r="AG2" s="184" t="s">
        <v>16</v>
      </c>
      <c r="AH2" s="186" t="s">
        <v>42</v>
      </c>
      <c r="AI2" s="185" t="s">
        <v>15</v>
      </c>
      <c r="AJ2" s="184" t="s">
        <v>16</v>
      </c>
      <c r="AK2" s="186" t="s">
        <v>42</v>
      </c>
      <c r="AL2" s="185" t="s">
        <v>15</v>
      </c>
      <c r="AM2" s="184" t="s">
        <v>16</v>
      </c>
      <c r="AN2" s="186" t="s">
        <v>42</v>
      </c>
      <c r="AO2" s="185" t="s">
        <v>15</v>
      </c>
      <c r="AP2" s="184" t="s">
        <v>16</v>
      </c>
      <c r="AQ2" s="186" t="s">
        <v>42</v>
      </c>
      <c r="AR2" s="185" t="s">
        <v>15</v>
      </c>
      <c r="AS2" s="184" t="s">
        <v>16</v>
      </c>
      <c r="AT2" s="186" t="s">
        <v>42</v>
      </c>
      <c r="AU2" s="185" t="s">
        <v>15</v>
      </c>
      <c r="AV2" s="184" t="s">
        <v>16</v>
      </c>
      <c r="AW2" s="186" t="s">
        <v>42</v>
      </c>
      <c r="AX2" s="185" t="s">
        <v>15</v>
      </c>
      <c r="AY2" s="184" t="s">
        <v>16</v>
      </c>
      <c r="AZ2" s="186" t="s">
        <v>42</v>
      </c>
      <c r="BA2" s="185" t="s">
        <v>15</v>
      </c>
      <c r="BB2" s="184" t="s">
        <v>16</v>
      </c>
      <c r="BC2" s="186" t="s">
        <v>42</v>
      </c>
      <c r="BD2" s="185" t="s">
        <v>15</v>
      </c>
      <c r="BE2" s="184" t="s">
        <v>16</v>
      </c>
      <c r="BF2" s="186" t="s">
        <v>42</v>
      </c>
      <c r="BG2" s="185" t="s">
        <v>15</v>
      </c>
      <c r="BH2" s="184" t="s">
        <v>16</v>
      </c>
      <c r="BI2" s="186" t="s">
        <v>42</v>
      </c>
      <c r="BJ2" s="185" t="s">
        <v>15</v>
      </c>
      <c r="BK2" s="184" t="s">
        <v>16</v>
      </c>
      <c r="BL2" s="186" t="s">
        <v>42</v>
      </c>
      <c r="BM2" s="185" t="s">
        <v>15</v>
      </c>
      <c r="BN2" s="184" t="s">
        <v>16</v>
      </c>
      <c r="BO2" s="186" t="s">
        <v>42</v>
      </c>
      <c r="BP2" s="185" t="s">
        <v>15</v>
      </c>
      <c r="BQ2" s="184" t="s">
        <v>16</v>
      </c>
      <c r="BR2" s="186" t="s">
        <v>42</v>
      </c>
    </row>
    <row r="3" spans="1:70" s="19" customFormat="1" ht="19.8" thickBot="1" x14ac:dyDescent="0.55000000000000004">
      <c r="A3" s="181">
        <v>110</v>
      </c>
      <c r="B3" s="16">
        <v>0</v>
      </c>
      <c r="C3" s="8">
        <v>0</v>
      </c>
      <c r="D3" s="23">
        <f t="shared" ref="D3:D8" si="0">B3+C3</f>
        <v>0</v>
      </c>
      <c r="E3" s="16">
        <v>0</v>
      </c>
      <c r="F3" s="8">
        <v>0</v>
      </c>
      <c r="G3" s="23">
        <f t="shared" ref="G3:G8" si="1">E3+F3</f>
        <v>0</v>
      </c>
      <c r="H3" s="16">
        <v>0</v>
      </c>
      <c r="I3" s="8">
        <v>0</v>
      </c>
      <c r="J3" s="23">
        <f t="shared" ref="J3:J9" si="2">H3+I3</f>
        <v>0</v>
      </c>
      <c r="K3" s="16">
        <v>0</v>
      </c>
      <c r="L3" s="8">
        <v>0</v>
      </c>
      <c r="M3" s="23">
        <f t="shared" ref="M3:M9" si="3">K3+L3</f>
        <v>0</v>
      </c>
      <c r="N3" s="16">
        <v>0</v>
      </c>
      <c r="O3" s="8">
        <v>0</v>
      </c>
      <c r="P3" s="23">
        <f t="shared" ref="P3:P9" si="4">N3+O3</f>
        <v>0</v>
      </c>
      <c r="Q3" s="16">
        <v>0</v>
      </c>
      <c r="R3" s="8">
        <v>0</v>
      </c>
      <c r="S3" s="23">
        <f t="shared" ref="S3:S9" si="5">Q3+R3</f>
        <v>0</v>
      </c>
      <c r="T3" s="16">
        <v>0</v>
      </c>
      <c r="U3" s="8">
        <v>0</v>
      </c>
      <c r="V3" s="23">
        <f t="shared" ref="V3:V9" si="6">T3+U3</f>
        <v>0</v>
      </c>
      <c r="W3" s="16">
        <v>0</v>
      </c>
      <c r="X3" s="8">
        <v>0</v>
      </c>
      <c r="Y3" s="23">
        <f t="shared" ref="Y3:Y9" si="7">W3+X3</f>
        <v>0</v>
      </c>
      <c r="Z3" s="16">
        <v>0</v>
      </c>
      <c r="AA3" s="8">
        <v>0</v>
      </c>
      <c r="AB3" s="23">
        <f t="shared" ref="AB3:AB9" si="8">Z3+AA3</f>
        <v>0</v>
      </c>
      <c r="AC3" s="16">
        <v>0</v>
      </c>
      <c r="AD3" s="8">
        <v>0</v>
      </c>
      <c r="AE3" s="23">
        <f t="shared" ref="AE3:AE9" si="9">AC3+AD3</f>
        <v>0</v>
      </c>
      <c r="AF3" s="16">
        <v>0</v>
      </c>
      <c r="AG3" s="8">
        <v>0</v>
      </c>
      <c r="AH3" s="23">
        <f t="shared" ref="AH3:AH9" si="10">AF3+AG3</f>
        <v>0</v>
      </c>
      <c r="AI3" s="16">
        <v>0</v>
      </c>
      <c r="AJ3" s="8">
        <v>0</v>
      </c>
      <c r="AK3" s="23">
        <f t="shared" ref="AK3:AK9" si="11">AI3+AJ3</f>
        <v>0</v>
      </c>
      <c r="AL3" s="16">
        <v>0</v>
      </c>
      <c r="AM3" s="8">
        <v>0</v>
      </c>
      <c r="AN3" s="23">
        <f t="shared" ref="AN3:AN9" si="12">AL3+AM3</f>
        <v>0</v>
      </c>
      <c r="AO3" s="16">
        <v>0</v>
      </c>
      <c r="AP3" s="8">
        <v>0</v>
      </c>
      <c r="AQ3" s="23">
        <f t="shared" ref="AQ3:AQ9" si="13">AO3+AP3</f>
        <v>0</v>
      </c>
      <c r="AR3" s="16">
        <v>0</v>
      </c>
      <c r="AS3" s="8">
        <v>0</v>
      </c>
      <c r="AT3" s="23">
        <f t="shared" ref="AT3:AT9" si="14">AR3+AS3</f>
        <v>0</v>
      </c>
      <c r="AU3" s="16">
        <v>0</v>
      </c>
      <c r="AV3" s="8">
        <v>0</v>
      </c>
      <c r="AW3" s="23">
        <f t="shared" ref="AW3:AW9" si="15">AU3+AV3</f>
        <v>0</v>
      </c>
      <c r="AX3" s="16">
        <v>0</v>
      </c>
      <c r="AY3" s="8">
        <v>0</v>
      </c>
      <c r="AZ3" s="23">
        <f t="shared" ref="AZ3:AZ9" si="16">AX3+AY3</f>
        <v>0</v>
      </c>
      <c r="BA3" s="16">
        <v>0</v>
      </c>
      <c r="BB3" s="8">
        <v>0</v>
      </c>
      <c r="BC3" s="23">
        <f t="shared" ref="BC3:BC9" si="17">BA3+BB3</f>
        <v>0</v>
      </c>
      <c r="BD3" s="16">
        <v>0</v>
      </c>
      <c r="BE3" s="8">
        <v>0</v>
      </c>
      <c r="BF3" s="23">
        <f t="shared" ref="BF3:BF9" si="18">BD3+BE3</f>
        <v>0</v>
      </c>
      <c r="BG3" s="16">
        <v>0</v>
      </c>
      <c r="BH3" s="8">
        <v>0</v>
      </c>
      <c r="BI3" s="23">
        <f t="shared" ref="BI3:BI9" si="19">BG3+BH3</f>
        <v>0</v>
      </c>
      <c r="BJ3" s="16">
        <v>0</v>
      </c>
      <c r="BK3" s="8">
        <v>0</v>
      </c>
      <c r="BL3" s="23">
        <f t="shared" ref="BL3:BL9" si="20">BJ3+BK3</f>
        <v>0</v>
      </c>
      <c r="BM3" s="16">
        <v>0</v>
      </c>
      <c r="BN3" s="8">
        <v>0</v>
      </c>
      <c r="BO3" s="23">
        <f t="shared" ref="BO3:BO9" si="21">BM3+BN3</f>
        <v>0</v>
      </c>
      <c r="BP3" s="16">
        <v>0</v>
      </c>
      <c r="BQ3" s="8">
        <v>1</v>
      </c>
      <c r="BR3" s="23">
        <f t="shared" ref="BR3:BR9" si="22">BP3+BQ3</f>
        <v>1</v>
      </c>
    </row>
    <row r="4" spans="1:70" s="111" customFormat="1" x14ac:dyDescent="0.5">
      <c r="A4" s="180">
        <f t="shared" ref="A4:A67" si="23">A3-1</f>
        <v>109</v>
      </c>
      <c r="B4" s="17">
        <v>0</v>
      </c>
      <c r="C4" s="13">
        <v>0</v>
      </c>
      <c r="D4" s="25">
        <f t="shared" si="0"/>
        <v>0</v>
      </c>
      <c r="E4" s="17">
        <v>0</v>
      </c>
      <c r="F4" s="13">
        <v>0</v>
      </c>
      <c r="G4" s="25">
        <f t="shared" si="1"/>
        <v>0</v>
      </c>
      <c r="H4" s="17">
        <v>0</v>
      </c>
      <c r="I4" s="13">
        <v>0</v>
      </c>
      <c r="J4" s="25">
        <f t="shared" si="2"/>
        <v>0</v>
      </c>
      <c r="K4" s="17">
        <v>0</v>
      </c>
      <c r="L4" s="13">
        <v>0</v>
      </c>
      <c r="M4" s="25">
        <f t="shared" si="3"/>
        <v>0</v>
      </c>
      <c r="N4" s="17">
        <v>0</v>
      </c>
      <c r="O4" s="13">
        <v>0</v>
      </c>
      <c r="P4" s="25">
        <f t="shared" si="4"/>
        <v>0</v>
      </c>
      <c r="Q4" s="17">
        <v>0</v>
      </c>
      <c r="R4" s="13">
        <v>0</v>
      </c>
      <c r="S4" s="25">
        <f t="shared" si="5"/>
        <v>0</v>
      </c>
      <c r="T4" s="17">
        <v>0</v>
      </c>
      <c r="U4" s="13">
        <v>0</v>
      </c>
      <c r="V4" s="25">
        <f t="shared" si="6"/>
        <v>0</v>
      </c>
      <c r="W4" s="17">
        <v>0</v>
      </c>
      <c r="X4" s="13">
        <v>0</v>
      </c>
      <c r="Y4" s="25">
        <f t="shared" si="7"/>
        <v>0</v>
      </c>
      <c r="Z4" s="17">
        <v>0</v>
      </c>
      <c r="AA4" s="13">
        <v>0</v>
      </c>
      <c r="AB4" s="25">
        <f t="shared" si="8"/>
        <v>0</v>
      </c>
      <c r="AC4" s="17">
        <v>0</v>
      </c>
      <c r="AD4" s="13">
        <v>0</v>
      </c>
      <c r="AE4" s="25">
        <f t="shared" si="9"/>
        <v>0</v>
      </c>
      <c r="AF4" s="17">
        <v>0</v>
      </c>
      <c r="AG4" s="13">
        <v>0</v>
      </c>
      <c r="AH4" s="25">
        <f t="shared" si="10"/>
        <v>0</v>
      </c>
      <c r="AI4" s="17">
        <v>0</v>
      </c>
      <c r="AJ4" s="13">
        <v>0</v>
      </c>
      <c r="AK4" s="25">
        <f t="shared" si="11"/>
        <v>0</v>
      </c>
      <c r="AL4" s="17">
        <v>0</v>
      </c>
      <c r="AM4" s="13">
        <v>0</v>
      </c>
      <c r="AN4" s="25">
        <f t="shared" si="12"/>
        <v>0</v>
      </c>
      <c r="AO4" s="17">
        <v>0</v>
      </c>
      <c r="AP4" s="13">
        <v>0</v>
      </c>
      <c r="AQ4" s="25">
        <f t="shared" si="13"/>
        <v>0</v>
      </c>
      <c r="AR4" s="17">
        <v>0</v>
      </c>
      <c r="AS4" s="13">
        <v>0</v>
      </c>
      <c r="AT4" s="25">
        <f t="shared" si="14"/>
        <v>0</v>
      </c>
      <c r="AU4" s="17">
        <v>0</v>
      </c>
      <c r="AV4" s="13">
        <v>0</v>
      </c>
      <c r="AW4" s="25">
        <f t="shared" si="15"/>
        <v>0</v>
      </c>
      <c r="AX4" s="17">
        <v>0</v>
      </c>
      <c r="AY4" s="13">
        <v>0</v>
      </c>
      <c r="AZ4" s="25">
        <f t="shared" si="16"/>
        <v>0</v>
      </c>
      <c r="BA4" s="17">
        <v>0</v>
      </c>
      <c r="BB4" s="13">
        <v>0</v>
      </c>
      <c r="BC4" s="25">
        <f t="shared" si="17"/>
        <v>0</v>
      </c>
      <c r="BD4" s="17">
        <v>0</v>
      </c>
      <c r="BE4" s="13">
        <v>0</v>
      </c>
      <c r="BF4" s="25">
        <f t="shared" si="18"/>
        <v>0</v>
      </c>
      <c r="BG4" s="17">
        <v>0</v>
      </c>
      <c r="BH4" s="13">
        <v>0</v>
      </c>
      <c r="BI4" s="25">
        <f t="shared" si="19"/>
        <v>0</v>
      </c>
      <c r="BJ4" s="17">
        <v>0</v>
      </c>
      <c r="BK4" s="13">
        <v>0</v>
      </c>
      <c r="BL4" s="25">
        <f t="shared" si="20"/>
        <v>0</v>
      </c>
      <c r="BM4" s="17">
        <v>0</v>
      </c>
      <c r="BN4" s="13">
        <v>0</v>
      </c>
      <c r="BO4" s="25">
        <f t="shared" si="21"/>
        <v>0</v>
      </c>
      <c r="BP4" s="17">
        <v>0</v>
      </c>
      <c r="BQ4" s="13">
        <v>1</v>
      </c>
      <c r="BR4" s="25">
        <f t="shared" si="22"/>
        <v>1</v>
      </c>
    </row>
    <row r="5" spans="1:70" s="19" customFormat="1" x14ac:dyDescent="0.5">
      <c r="A5" s="181">
        <f t="shared" si="23"/>
        <v>108</v>
      </c>
      <c r="B5" s="16">
        <v>0</v>
      </c>
      <c r="C5" s="8">
        <v>0</v>
      </c>
      <c r="D5" s="23">
        <f t="shared" si="0"/>
        <v>0</v>
      </c>
      <c r="E5" s="16">
        <v>0</v>
      </c>
      <c r="F5" s="8">
        <v>0</v>
      </c>
      <c r="G5" s="23">
        <f t="shared" si="1"/>
        <v>0</v>
      </c>
      <c r="H5" s="16">
        <v>0</v>
      </c>
      <c r="I5" s="8">
        <v>0</v>
      </c>
      <c r="J5" s="23">
        <f t="shared" si="2"/>
        <v>0</v>
      </c>
      <c r="K5" s="16">
        <v>0</v>
      </c>
      <c r="L5" s="8">
        <v>0</v>
      </c>
      <c r="M5" s="23">
        <f t="shared" si="3"/>
        <v>0</v>
      </c>
      <c r="N5" s="16">
        <v>0</v>
      </c>
      <c r="O5" s="8">
        <v>0</v>
      </c>
      <c r="P5" s="23">
        <f t="shared" si="4"/>
        <v>0</v>
      </c>
      <c r="Q5" s="16">
        <v>0</v>
      </c>
      <c r="R5" s="8">
        <v>0</v>
      </c>
      <c r="S5" s="23">
        <f t="shared" si="5"/>
        <v>0</v>
      </c>
      <c r="T5" s="16">
        <v>0</v>
      </c>
      <c r="U5" s="8">
        <v>0</v>
      </c>
      <c r="V5" s="23">
        <f t="shared" si="6"/>
        <v>0</v>
      </c>
      <c r="W5" s="16">
        <v>0</v>
      </c>
      <c r="X5" s="8">
        <v>0</v>
      </c>
      <c r="Y5" s="23">
        <f t="shared" si="7"/>
        <v>0</v>
      </c>
      <c r="Z5" s="16">
        <v>0</v>
      </c>
      <c r="AA5" s="8">
        <v>0</v>
      </c>
      <c r="AB5" s="23">
        <f t="shared" si="8"/>
        <v>0</v>
      </c>
      <c r="AC5" s="16">
        <v>0</v>
      </c>
      <c r="AD5" s="8">
        <v>0</v>
      </c>
      <c r="AE5" s="23">
        <f t="shared" si="9"/>
        <v>0</v>
      </c>
      <c r="AF5" s="16">
        <v>0</v>
      </c>
      <c r="AG5" s="8">
        <v>0</v>
      </c>
      <c r="AH5" s="23">
        <f t="shared" si="10"/>
        <v>0</v>
      </c>
      <c r="AI5" s="16">
        <v>0</v>
      </c>
      <c r="AJ5" s="8">
        <v>0</v>
      </c>
      <c r="AK5" s="23">
        <f t="shared" si="11"/>
        <v>0</v>
      </c>
      <c r="AL5" s="16">
        <v>0</v>
      </c>
      <c r="AM5" s="8">
        <v>0</v>
      </c>
      <c r="AN5" s="23">
        <f t="shared" si="12"/>
        <v>0</v>
      </c>
      <c r="AO5" s="16">
        <v>0</v>
      </c>
      <c r="AP5" s="8">
        <v>0</v>
      </c>
      <c r="AQ5" s="23">
        <f t="shared" si="13"/>
        <v>0</v>
      </c>
      <c r="AR5" s="16">
        <v>0</v>
      </c>
      <c r="AS5" s="8">
        <v>0</v>
      </c>
      <c r="AT5" s="23">
        <f t="shared" si="14"/>
        <v>0</v>
      </c>
      <c r="AU5" s="16">
        <v>0</v>
      </c>
      <c r="AV5" s="8">
        <v>0</v>
      </c>
      <c r="AW5" s="23">
        <f t="shared" si="15"/>
        <v>0</v>
      </c>
      <c r="AX5" s="16">
        <v>0</v>
      </c>
      <c r="AY5" s="8">
        <v>0</v>
      </c>
      <c r="AZ5" s="23">
        <f t="shared" si="16"/>
        <v>0</v>
      </c>
      <c r="BA5" s="16">
        <v>0</v>
      </c>
      <c r="BB5" s="8">
        <v>0</v>
      </c>
      <c r="BC5" s="23">
        <f t="shared" si="17"/>
        <v>0</v>
      </c>
      <c r="BD5" s="16">
        <v>0</v>
      </c>
      <c r="BE5" s="8">
        <v>0</v>
      </c>
      <c r="BF5" s="23">
        <f t="shared" si="18"/>
        <v>0</v>
      </c>
      <c r="BG5" s="16">
        <v>0</v>
      </c>
      <c r="BH5" s="8">
        <v>0</v>
      </c>
      <c r="BI5" s="23">
        <f t="shared" si="19"/>
        <v>0</v>
      </c>
      <c r="BJ5" s="16">
        <v>0</v>
      </c>
      <c r="BK5" s="8">
        <v>0</v>
      </c>
      <c r="BL5" s="23">
        <f t="shared" si="20"/>
        <v>0</v>
      </c>
      <c r="BM5" s="16">
        <v>0</v>
      </c>
      <c r="BN5" s="8">
        <v>0</v>
      </c>
      <c r="BO5" s="23">
        <f t="shared" si="21"/>
        <v>0</v>
      </c>
      <c r="BP5" s="16">
        <v>0</v>
      </c>
      <c r="BQ5" s="8">
        <v>1</v>
      </c>
      <c r="BR5" s="23">
        <f t="shared" si="22"/>
        <v>1</v>
      </c>
    </row>
    <row r="6" spans="1:70" s="19" customFormat="1" x14ac:dyDescent="0.5">
      <c r="A6" s="181">
        <f t="shared" si="23"/>
        <v>107</v>
      </c>
      <c r="B6" s="16">
        <v>0</v>
      </c>
      <c r="C6" s="8">
        <v>0</v>
      </c>
      <c r="D6" s="23">
        <f t="shared" si="0"/>
        <v>0</v>
      </c>
      <c r="E6" s="16">
        <v>0</v>
      </c>
      <c r="F6" s="8">
        <v>0</v>
      </c>
      <c r="G6" s="23">
        <f t="shared" si="1"/>
        <v>0</v>
      </c>
      <c r="H6" s="16">
        <v>0</v>
      </c>
      <c r="I6" s="8">
        <v>0</v>
      </c>
      <c r="J6" s="23">
        <f t="shared" si="2"/>
        <v>0</v>
      </c>
      <c r="K6" s="16">
        <v>0</v>
      </c>
      <c r="L6" s="8">
        <v>0</v>
      </c>
      <c r="M6" s="23">
        <f t="shared" si="3"/>
        <v>0</v>
      </c>
      <c r="N6" s="16">
        <v>0</v>
      </c>
      <c r="O6" s="8">
        <v>0</v>
      </c>
      <c r="P6" s="23">
        <f t="shared" si="4"/>
        <v>0</v>
      </c>
      <c r="Q6" s="16">
        <v>0</v>
      </c>
      <c r="R6" s="8">
        <v>0</v>
      </c>
      <c r="S6" s="23">
        <f t="shared" si="5"/>
        <v>0</v>
      </c>
      <c r="T6" s="16">
        <v>0</v>
      </c>
      <c r="U6" s="8">
        <v>0</v>
      </c>
      <c r="V6" s="23">
        <f t="shared" si="6"/>
        <v>0</v>
      </c>
      <c r="W6" s="16">
        <v>0</v>
      </c>
      <c r="X6" s="8">
        <v>1</v>
      </c>
      <c r="Y6" s="23">
        <f t="shared" si="7"/>
        <v>1</v>
      </c>
      <c r="Z6" s="16">
        <v>0</v>
      </c>
      <c r="AA6" s="8">
        <v>0</v>
      </c>
      <c r="AB6" s="23">
        <f t="shared" si="8"/>
        <v>0</v>
      </c>
      <c r="AC6" s="16">
        <v>0</v>
      </c>
      <c r="AD6" s="8">
        <v>0</v>
      </c>
      <c r="AE6" s="23">
        <f t="shared" si="9"/>
        <v>0</v>
      </c>
      <c r="AF6" s="16">
        <v>0</v>
      </c>
      <c r="AG6" s="8">
        <v>0</v>
      </c>
      <c r="AH6" s="23">
        <f t="shared" si="10"/>
        <v>0</v>
      </c>
      <c r="AI6" s="16">
        <v>0</v>
      </c>
      <c r="AJ6" s="8">
        <v>0</v>
      </c>
      <c r="AK6" s="23">
        <f t="shared" si="11"/>
        <v>0</v>
      </c>
      <c r="AL6" s="16">
        <v>0</v>
      </c>
      <c r="AM6" s="8">
        <v>0</v>
      </c>
      <c r="AN6" s="23">
        <f t="shared" si="12"/>
        <v>0</v>
      </c>
      <c r="AO6" s="16">
        <v>0</v>
      </c>
      <c r="AP6" s="8">
        <v>0</v>
      </c>
      <c r="AQ6" s="23">
        <f t="shared" si="13"/>
        <v>0</v>
      </c>
      <c r="AR6" s="16">
        <v>0</v>
      </c>
      <c r="AS6" s="8">
        <v>0</v>
      </c>
      <c r="AT6" s="23">
        <f t="shared" si="14"/>
        <v>0</v>
      </c>
      <c r="AU6" s="16">
        <v>0</v>
      </c>
      <c r="AV6" s="8">
        <v>0</v>
      </c>
      <c r="AW6" s="23">
        <f t="shared" si="15"/>
        <v>0</v>
      </c>
      <c r="AX6" s="16">
        <v>0</v>
      </c>
      <c r="AY6" s="8">
        <v>0</v>
      </c>
      <c r="AZ6" s="23">
        <f t="shared" si="16"/>
        <v>0</v>
      </c>
      <c r="BA6" s="16">
        <v>0</v>
      </c>
      <c r="BB6" s="8">
        <v>0</v>
      </c>
      <c r="BC6" s="23">
        <f t="shared" si="17"/>
        <v>0</v>
      </c>
      <c r="BD6" s="16">
        <v>0</v>
      </c>
      <c r="BE6" s="8">
        <v>0</v>
      </c>
      <c r="BF6" s="23">
        <f t="shared" si="18"/>
        <v>0</v>
      </c>
      <c r="BG6" s="16">
        <v>0</v>
      </c>
      <c r="BH6" s="8">
        <v>0</v>
      </c>
      <c r="BI6" s="23">
        <f t="shared" si="19"/>
        <v>0</v>
      </c>
      <c r="BJ6" s="16">
        <v>0</v>
      </c>
      <c r="BK6" s="8">
        <v>0</v>
      </c>
      <c r="BL6" s="23">
        <f t="shared" si="20"/>
        <v>0</v>
      </c>
      <c r="BM6" s="16">
        <v>0</v>
      </c>
      <c r="BN6" s="8">
        <v>0</v>
      </c>
      <c r="BO6" s="23">
        <f t="shared" si="21"/>
        <v>0</v>
      </c>
      <c r="BP6" s="16">
        <v>0</v>
      </c>
      <c r="BQ6" s="8">
        <v>1</v>
      </c>
      <c r="BR6" s="23">
        <f t="shared" si="22"/>
        <v>1</v>
      </c>
    </row>
    <row r="7" spans="1:70" s="19" customFormat="1" x14ac:dyDescent="0.5">
      <c r="A7" s="181">
        <f t="shared" si="23"/>
        <v>106</v>
      </c>
      <c r="B7" s="16">
        <v>0</v>
      </c>
      <c r="C7" s="8">
        <v>0</v>
      </c>
      <c r="D7" s="23">
        <f t="shared" si="0"/>
        <v>0</v>
      </c>
      <c r="E7" s="16">
        <v>0</v>
      </c>
      <c r="F7" s="8">
        <v>1</v>
      </c>
      <c r="G7" s="23">
        <f t="shared" si="1"/>
        <v>1</v>
      </c>
      <c r="H7" s="16">
        <v>0</v>
      </c>
      <c r="I7" s="8">
        <v>0</v>
      </c>
      <c r="J7" s="23">
        <f t="shared" si="2"/>
        <v>0</v>
      </c>
      <c r="K7" s="16">
        <v>1</v>
      </c>
      <c r="L7" s="8">
        <v>0</v>
      </c>
      <c r="M7" s="23">
        <f t="shared" si="3"/>
        <v>1</v>
      </c>
      <c r="N7" s="16">
        <v>0</v>
      </c>
      <c r="O7" s="8">
        <v>0</v>
      </c>
      <c r="P7" s="23">
        <f t="shared" si="4"/>
        <v>0</v>
      </c>
      <c r="Q7" s="16">
        <v>0</v>
      </c>
      <c r="R7" s="8">
        <v>0</v>
      </c>
      <c r="S7" s="23">
        <f t="shared" si="5"/>
        <v>0</v>
      </c>
      <c r="T7" s="16">
        <v>0</v>
      </c>
      <c r="U7" s="8">
        <v>0</v>
      </c>
      <c r="V7" s="23">
        <f t="shared" si="6"/>
        <v>0</v>
      </c>
      <c r="W7" s="16">
        <v>0</v>
      </c>
      <c r="X7" s="8">
        <v>0</v>
      </c>
      <c r="Y7" s="23">
        <f t="shared" si="7"/>
        <v>0</v>
      </c>
      <c r="Z7" s="16">
        <v>0</v>
      </c>
      <c r="AA7" s="8">
        <v>1</v>
      </c>
      <c r="AB7" s="23">
        <f t="shared" si="8"/>
        <v>1</v>
      </c>
      <c r="AC7" s="16">
        <v>0</v>
      </c>
      <c r="AD7" s="8">
        <v>0</v>
      </c>
      <c r="AE7" s="23">
        <f t="shared" si="9"/>
        <v>0</v>
      </c>
      <c r="AF7" s="16">
        <v>0</v>
      </c>
      <c r="AG7" s="8">
        <v>1</v>
      </c>
      <c r="AH7" s="23">
        <f t="shared" si="10"/>
        <v>1</v>
      </c>
      <c r="AI7" s="16">
        <v>0</v>
      </c>
      <c r="AJ7" s="8">
        <v>0</v>
      </c>
      <c r="AK7" s="23">
        <f t="shared" si="11"/>
        <v>0</v>
      </c>
      <c r="AL7" s="16">
        <v>0</v>
      </c>
      <c r="AM7" s="8">
        <v>0</v>
      </c>
      <c r="AN7" s="23">
        <f t="shared" si="12"/>
        <v>0</v>
      </c>
      <c r="AO7" s="16">
        <v>0</v>
      </c>
      <c r="AP7" s="8">
        <v>0</v>
      </c>
      <c r="AQ7" s="23">
        <f t="shared" si="13"/>
        <v>0</v>
      </c>
      <c r="AR7" s="16">
        <v>0</v>
      </c>
      <c r="AS7" s="8">
        <v>0</v>
      </c>
      <c r="AT7" s="23">
        <f t="shared" si="14"/>
        <v>0</v>
      </c>
      <c r="AU7" s="16">
        <v>0</v>
      </c>
      <c r="AV7" s="8">
        <v>0</v>
      </c>
      <c r="AW7" s="23">
        <f t="shared" si="15"/>
        <v>0</v>
      </c>
      <c r="AX7" s="16">
        <v>0</v>
      </c>
      <c r="AY7" s="8">
        <v>0</v>
      </c>
      <c r="AZ7" s="23">
        <f t="shared" si="16"/>
        <v>0</v>
      </c>
      <c r="BA7" s="16">
        <v>0</v>
      </c>
      <c r="BB7" s="8">
        <v>0</v>
      </c>
      <c r="BC7" s="23">
        <f t="shared" si="17"/>
        <v>0</v>
      </c>
      <c r="BD7" s="16">
        <v>0</v>
      </c>
      <c r="BE7" s="8">
        <v>0</v>
      </c>
      <c r="BF7" s="23">
        <f t="shared" si="18"/>
        <v>0</v>
      </c>
      <c r="BG7" s="16">
        <v>0</v>
      </c>
      <c r="BH7" s="8">
        <v>0</v>
      </c>
      <c r="BI7" s="23">
        <f t="shared" si="19"/>
        <v>0</v>
      </c>
      <c r="BJ7" s="16">
        <v>0</v>
      </c>
      <c r="BK7" s="8">
        <v>0</v>
      </c>
      <c r="BL7" s="23">
        <f t="shared" si="20"/>
        <v>0</v>
      </c>
      <c r="BM7" s="16">
        <v>0</v>
      </c>
      <c r="BN7" s="8">
        <v>0</v>
      </c>
      <c r="BO7" s="23">
        <f t="shared" si="21"/>
        <v>0</v>
      </c>
      <c r="BP7" s="16">
        <v>0</v>
      </c>
      <c r="BQ7" s="8">
        <v>1</v>
      </c>
      <c r="BR7" s="23">
        <f t="shared" si="22"/>
        <v>1</v>
      </c>
    </row>
    <row r="8" spans="1:70" s="19" customFormat="1" x14ac:dyDescent="0.5">
      <c r="A8" s="181">
        <f t="shared" si="23"/>
        <v>105</v>
      </c>
      <c r="B8" s="16">
        <v>0</v>
      </c>
      <c r="C8" s="8">
        <v>0</v>
      </c>
      <c r="D8" s="23">
        <f t="shared" si="0"/>
        <v>0</v>
      </c>
      <c r="E8" s="16">
        <v>0</v>
      </c>
      <c r="F8" s="8">
        <v>0</v>
      </c>
      <c r="G8" s="23">
        <f t="shared" si="1"/>
        <v>0</v>
      </c>
      <c r="H8" s="16">
        <v>0</v>
      </c>
      <c r="I8" s="8">
        <v>1</v>
      </c>
      <c r="J8" s="23">
        <f t="shared" si="2"/>
        <v>1</v>
      </c>
      <c r="K8" s="16">
        <v>0</v>
      </c>
      <c r="L8" s="8">
        <v>0</v>
      </c>
      <c r="M8" s="23">
        <f t="shared" si="3"/>
        <v>0</v>
      </c>
      <c r="N8" s="16">
        <v>1</v>
      </c>
      <c r="O8" s="8">
        <v>0</v>
      </c>
      <c r="P8" s="23">
        <f t="shared" si="4"/>
        <v>1</v>
      </c>
      <c r="Q8" s="16">
        <v>0</v>
      </c>
      <c r="R8" s="8">
        <v>0</v>
      </c>
      <c r="S8" s="23">
        <f t="shared" si="5"/>
        <v>0</v>
      </c>
      <c r="T8" s="16">
        <v>0</v>
      </c>
      <c r="U8" s="8">
        <v>0</v>
      </c>
      <c r="V8" s="23">
        <f t="shared" si="6"/>
        <v>0</v>
      </c>
      <c r="W8" s="16">
        <v>0</v>
      </c>
      <c r="X8" s="8">
        <v>0</v>
      </c>
      <c r="Y8" s="23">
        <f t="shared" si="7"/>
        <v>0</v>
      </c>
      <c r="Z8" s="16">
        <v>0</v>
      </c>
      <c r="AA8" s="8">
        <v>0</v>
      </c>
      <c r="AB8" s="23">
        <f t="shared" si="8"/>
        <v>0</v>
      </c>
      <c r="AC8" s="16">
        <v>0</v>
      </c>
      <c r="AD8" s="8">
        <v>1</v>
      </c>
      <c r="AE8" s="23">
        <f t="shared" si="9"/>
        <v>1</v>
      </c>
      <c r="AF8" s="16">
        <v>0</v>
      </c>
      <c r="AG8" s="8">
        <v>0</v>
      </c>
      <c r="AH8" s="23">
        <f t="shared" si="10"/>
        <v>0</v>
      </c>
      <c r="AI8" s="16">
        <v>0</v>
      </c>
      <c r="AJ8" s="8">
        <v>0</v>
      </c>
      <c r="AK8" s="23">
        <f t="shared" si="11"/>
        <v>0</v>
      </c>
      <c r="AL8" s="16">
        <v>0</v>
      </c>
      <c r="AM8" s="8">
        <v>0</v>
      </c>
      <c r="AN8" s="23">
        <f t="shared" si="12"/>
        <v>0</v>
      </c>
      <c r="AO8" s="16">
        <v>0</v>
      </c>
      <c r="AP8" s="8">
        <v>0</v>
      </c>
      <c r="AQ8" s="23">
        <f t="shared" si="13"/>
        <v>0</v>
      </c>
      <c r="AR8" s="16">
        <v>0</v>
      </c>
      <c r="AS8" s="8">
        <v>0</v>
      </c>
      <c r="AT8" s="23">
        <f t="shared" si="14"/>
        <v>0</v>
      </c>
      <c r="AU8" s="16">
        <v>0</v>
      </c>
      <c r="AV8" s="8">
        <v>0</v>
      </c>
      <c r="AW8" s="23">
        <f t="shared" si="15"/>
        <v>0</v>
      </c>
      <c r="AX8" s="16">
        <v>0</v>
      </c>
      <c r="AY8" s="8">
        <v>0</v>
      </c>
      <c r="AZ8" s="23">
        <f t="shared" si="16"/>
        <v>0</v>
      </c>
      <c r="BA8" s="16">
        <v>0</v>
      </c>
      <c r="BB8" s="8">
        <v>0</v>
      </c>
      <c r="BC8" s="23">
        <f t="shared" si="17"/>
        <v>0</v>
      </c>
      <c r="BD8" s="16">
        <v>0</v>
      </c>
      <c r="BE8" s="8">
        <v>0</v>
      </c>
      <c r="BF8" s="23">
        <f t="shared" si="18"/>
        <v>0</v>
      </c>
      <c r="BG8" s="16">
        <v>0</v>
      </c>
      <c r="BH8" s="8">
        <v>0</v>
      </c>
      <c r="BI8" s="23">
        <f t="shared" si="19"/>
        <v>0</v>
      </c>
      <c r="BJ8" s="16">
        <v>0</v>
      </c>
      <c r="BK8" s="8">
        <v>0</v>
      </c>
      <c r="BL8" s="23">
        <f t="shared" si="20"/>
        <v>0</v>
      </c>
      <c r="BM8" s="16">
        <v>0</v>
      </c>
      <c r="BN8" s="8">
        <v>0</v>
      </c>
      <c r="BO8" s="23">
        <f t="shared" si="21"/>
        <v>0</v>
      </c>
      <c r="BP8" s="16">
        <v>0</v>
      </c>
      <c r="BQ8" s="8">
        <v>1</v>
      </c>
      <c r="BR8" s="23">
        <f t="shared" si="22"/>
        <v>1</v>
      </c>
    </row>
    <row r="9" spans="1:70" s="19" customFormat="1" x14ac:dyDescent="0.5">
      <c r="A9" s="181">
        <f t="shared" si="23"/>
        <v>104</v>
      </c>
      <c r="B9" s="16">
        <v>0</v>
      </c>
      <c r="C9" s="8">
        <v>0</v>
      </c>
      <c r="D9" s="23">
        <f>SUM(B9:C9)</f>
        <v>0</v>
      </c>
      <c r="E9" s="16">
        <v>0</v>
      </c>
      <c r="F9" s="8">
        <v>0</v>
      </c>
      <c r="G9" s="23">
        <f>SUM(E9:F9)</f>
        <v>0</v>
      </c>
      <c r="H9" s="16">
        <v>0</v>
      </c>
      <c r="I9" s="8">
        <v>0</v>
      </c>
      <c r="J9" s="23">
        <f t="shared" si="2"/>
        <v>0</v>
      </c>
      <c r="K9" s="16">
        <v>0</v>
      </c>
      <c r="L9" s="8">
        <v>1</v>
      </c>
      <c r="M9" s="23">
        <f t="shared" si="3"/>
        <v>1</v>
      </c>
      <c r="N9" s="16">
        <v>0</v>
      </c>
      <c r="O9" s="8">
        <v>0</v>
      </c>
      <c r="P9" s="23">
        <f t="shared" si="4"/>
        <v>0</v>
      </c>
      <c r="Q9" s="16">
        <v>1</v>
      </c>
      <c r="R9" s="8">
        <v>0</v>
      </c>
      <c r="S9" s="23">
        <f t="shared" si="5"/>
        <v>1</v>
      </c>
      <c r="T9" s="16">
        <v>0</v>
      </c>
      <c r="U9" s="8">
        <v>0</v>
      </c>
      <c r="V9" s="23">
        <f t="shared" si="6"/>
        <v>0</v>
      </c>
      <c r="W9" s="16">
        <v>0</v>
      </c>
      <c r="X9" s="8">
        <v>0</v>
      </c>
      <c r="Y9" s="23">
        <f t="shared" si="7"/>
        <v>0</v>
      </c>
      <c r="Z9" s="16">
        <v>0</v>
      </c>
      <c r="AA9" s="8">
        <v>0</v>
      </c>
      <c r="AB9" s="23">
        <f t="shared" si="8"/>
        <v>0</v>
      </c>
      <c r="AC9" s="16">
        <v>0</v>
      </c>
      <c r="AD9" s="8">
        <v>0</v>
      </c>
      <c r="AE9" s="23">
        <f t="shared" si="9"/>
        <v>0</v>
      </c>
      <c r="AF9" s="16">
        <v>0</v>
      </c>
      <c r="AG9" s="8">
        <v>1</v>
      </c>
      <c r="AH9" s="23">
        <f t="shared" si="10"/>
        <v>1</v>
      </c>
      <c r="AI9" s="16">
        <v>0</v>
      </c>
      <c r="AJ9" s="8">
        <v>0</v>
      </c>
      <c r="AK9" s="23">
        <f t="shared" si="11"/>
        <v>0</v>
      </c>
      <c r="AL9" s="16">
        <v>0</v>
      </c>
      <c r="AM9" s="8">
        <v>0</v>
      </c>
      <c r="AN9" s="23">
        <f t="shared" si="12"/>
        <v>0</v>
      </c>
      <c r="AO9" s="16">
        <v>0</v>
      </c>
      <c r="AP9" s="8">
        <v>0</v>
      </c>
      <c r="AQ9" s="23">
        <f t="shared" si="13"/>
        <v>0</v>
      </c>
      <c r="AR9" s="16">
        <v>0</v>
      </c>
      <c r="AS9" s="8">
        <v>0</v>
      </c>
      <c r="AT9" s="23">
        <f t="shared" si="14"/>
        <v>0</v>
      </c>
      <c r="AU9" s="16">
        <v>0</v>
      </c>
      <c r="AV9" s="8">
        <v>0</v>
      </c>
      <c r="AW9" s="23">
        <f t="shared" si="15"/>
        <v>0</v>
      </c>
      <c r="AX9" s="16">
        <v>0</v>
      </c>
      <c r="AY9" s="8">
        <v>0</v>
      </c>
      <c r="AZ9" s="23">
        <f t="shared" si="16"/>
        <v>0</v>
      </c>
      <c r="BA9" s="16">
        <v>0</v>
      </c>
      <c r="BB9" s="8">
        <v>0</v>
      </c>
      <c r="BC9" s="23">
        <f t="shared" si="17"/>
        <v>0</v>
      </c>
      <c r="BD9" s="16">
        <v>0</v>
      </c>
      <c r="BE9" s="8">
        <v>0</v>
      </c>
      <c r="BF9" s="23">
        <f t="shared" si="18"/>
        <v>0</v>
      </c>
      <c r="BG9" s="16">
        <v>0</v>
      </c>
      <c r="BH9" s="8">
        <v>0</v>
      </c>
      <c r="BI9" s="23">
        <f t="shared" si="19"/>
        <v>0</v>
      </c>
      <c r="BJ9" s="16">
        <v>0</v>
      </c>
      <c r="BK9" s="8">
        <v>0</v>
      </c>
      <c r="BL9" s="23">
        <f t="shared" si="20"/>
        <v>0</v>
      </c>
      <c r="BM9" s="16">
        <v>0</v>
      </c>
      <c r="BN9" s="8">
        <v>0</v>
      </c>
      <c r="BO9" s="23">
        <f t="shared" si="21"/>
        <v>0</v>
      </c>
      <c r="BP9" s="16">
        <v>0</v>
      </c>
      <c r="BQ9" s="8">
        <v>1</v>
      </c>
      <c r="BR9" s="23">
        <f t="shared" si="22"/>
        <v>1</v>
      </c>
    </row>
    <row r="10" spans="1:70" s="19" customFormat="1" x14ac:dyDescent="0.5">
      <c r="A10" s="181">
        <f t="shared" si="23"/>
        <v>103</v>
      </c>
      <c r="B10" s="16">
        <v>0</v>
      </c>
      <c r="C10" s="8">
        <v>3</v>
      </c>
      <c r="D10" s="23">
        <f>SUM(B10:C10)</f>
        <v>3</v>
      </c>
      <c r="E10" s="16">
        <v>0</v>
      </c>
      <c r="F10" s="8">
        <v>0</v>
      </c>
      <c r="G10" s="23">
        <f>SUM(E10:F10)</f>
        <v>0</v>
      </c>
      <c r="H10" s="16">
        <v>0</v>
      </c>
      <c r="I10" s="8">
        <v>0</v>
      </c>
      <c r="J10" s="23">
        <f>SUM(H10:I10)</f>
        <v>0</v>
      </c>
      <c r="K10" s="16">
        <v>0</v>
      </c>
      <c r="L10" s="8">
        <v>0</v>
      </c>
      <c r="M10" s="23">
        <f>SUM(K10:L10)</f>
        <v>0</v>
      </c>
      <c r="N10" s="16">
        <v>0</v>
      </c>
      <c r="O10" s="8">
        <v>2</v>
      </c>
      <c r="P10" s="23">
        <f>SUM(N10:O10)</f>
        <v>2</v>
      </c>
      <c r="Q10" s="16">
        <v>0</v>
      </c>
      <c r="R10" s="8">
        <v>0</v>
      </c>
      <c r="S10" s="23">
        <f>SUM(Q10:R10)</f>
        <v>0</v>
      </c>
      <c r="T10" s="16">
        <v>1</v>
      </c>
      <c r="U10" s="8">
        <v>1</v>
      </c>
      <c r="V10" s="23">
        <f>SUM(T10:U10)</f>
        <v>2</v>
      </c>
      <c r="W10" s="16">
        <v>0</v>
      </c>
      <c r="X10" s="8">
        <v>0</v>
      </c>
      <c r="Y10" s="23">
        <f>SUM(W10:X10)</f>
        <v>0</v>
      </c>
      <c r="Z10" s="16">
        <v>0</v>
      </c>
      <c r="AA10" s="8">
        <v>0</v>
      </c>
      <c r="AB10" s="23">
        <f>SUM(Z10:AA10)</f>
        <v>0</v>
      </c>
      <c r="AC10" s="16">
        <v>0</v>
      </c>
      <c r="AD10" s="8">
        <v>0</v>
      </c>
      <c r="AE10" s="23">
        <f>SUM(AC10:AD10)</f>
        <v>0</v>
      </c>
      <c r="AF10" s="16">
        <v>0</v>
      </c>
      <c r="AG10" s="8">
        <v>0</v>
      </c>
      <c r="AH10" s="23">
        <f>SUM(AF10:AG10)</f>
        <v>0</v>
      </c>
      <c r="AI10" s="16">
        <v>0</v>
      </c>
      <c r="AJ10" s="8">
        <v>1</v>
      </c>
      <c r="AK10" s="23">
        <f>SUM(AI10:AJ10)</f>
        <v>1</v>
      </c>
      <c r="AL10" s="16">
        <v>0</v>
      </c>
      <c r="AM10" s="8">
        <v>0</v>
      </c>
      <c r="AN10" s="23">
        <f>SUM(AL10:AM10)</f>
        <v>0</v>
      </c>
      <c r="AO10" s="16">
        <v>0</v>
      </c>
      <c r="AP10" s="8">
        <v>0</v>
      </c>
      <c r="AQ10" s="23">
        <f>SUM(AO10:AP10)</f>
        <v>0</v>
      </c>
      <c r="AR10" s="16">
        <v>0</v>
      </c>
      <c r="AS10" s="8">
        <v>0</v>
      </c>
      <c r="AT10" s="23">
        <f>SUM(AR10:AS10)</f>
        <v>0</v>
      </c>
      <c r="AU10" s="16">
        <v>0</v>
      </c>
      <c r="AV10" s="8">
        <v>0</v>
      </c>
      <c r="AW10" s="23">
        <f>SUM(AU10:AV10)</f>
        <v>0</v>
      </c>
      <c r="AX10" s="16">
        <v>0</v>
      </c>
      <c r="AY10" s="8">
        <v>0</v>
      </c>
      <c r="AZ10" s="23">
        <f>SUM(AX10:AY10)</f>
        <v>0</v>
      </c>
      <c r="BA10" s="16">
        <v>0</v>
      </c>
      <c r="BB10" s="8">
        <v>0</v>
      </c>
      <c r="BC10" s="23">
        <f>SUM(BA10:BB10)</f>
        <v>0</v>
      </c>
      <c r="BD10" s="16">
        <v>0</v>
      </c>
      <c r="BE10" s="8">
        <v>1</v>
      </c>
      <c r="BF10" s="23">
        <f>SUM(BD10:BE10)</f>
        <v>1</v>
      </c>
      <c r="BG10" s="16">
        <v>0</v>
      </c>
      <c r="BH10" s="8">
        <v>1</v>
      </c>
      <c r="BI10" s="23">
        <f>SUM(BG10:BH10)</f>
        <v>1</v>
      </c>
      <c r="BJ10" s="16">
        <v>0</v>
      </c>
      <c r="BK10" s="8">
        <v>0</v>
      </c>
      <c r="BL10" s="23">
        <f>SUM(BJ10:BK10)</f>
        <v>0</v>
      </c>
      <c r="BM10" s="16">
        <v>0</v>
      </c>
      <c r="BN10" s="8">
        <v>0</v>
      </c>
      <c r="BO10" s="23">
        <f>SUM(BM10:BN10)</f>
        <v>0</v>
      </c>
      <c r="BP10" s="16">
        <v>0</v>
      </c>
      <c r="BQ10" s="8">
        <v>0</v>
      </c>
      <c r="BR10" s="23">
        <f>SUM(BP10:BQ10)</f>
        <v>0</v>
      </c>
    </row>
    <row r="11" spans="1:70" s="19" customFormat="1" x14ac:dyDescent="0.5">
      <c r="A11" s="181">
        <f t="shared" si="23"/>
        <v>102</v>
      </c>
      <c r="B11" s="16">
        <v>0</v>
      </c>
      <c r="C11" s="8">
        <v>0</v>
      </c>
      <c r="D11" s="23">
        <f>SUM(B11:C11)</f>
        <v>0</v>
      </c>
      <c r="E11" s="16">
        <v>0</v>
      </c>
      <c r="F11" s="8">
        <v>3</v>
      </c>
      <c r="G11" s="23">
        <f>SUM(E11:F11)</f>
        <v>3</v>
      </c>
      <c r="H11" s="16">
        <v>0</v>
      </c>
      <c r="I11" s="8">
        <v>0</v>
      </c>
      <c r="J11" s="23">
        <f>SUM(H11:I11)</f>
        <v>0</v>
      </c>
      <c r="K11" s="16">
        <v>0</v>
      </c>
      <c r="L11" s="8">
        <v>0</v>
      </c>
      <c r="M11" s="23">
        <f>SUM(K11:L11)</f>
        <v>0</v>
      </c>
      <c r="N11" s="16">
        <v>0</v>
      </c>
      <c r="O11" s="8">
        <v>0</v>
      </c>
      <c r="P11" s="23">
        <f>SUM(N11:O11)</f>
        <v>0</v>
      </c>
      <c r="Q11" s="16">
        <v>0</v>
      </c>
      <c r="R11" s="8">
        <v>2</v>
      </c>
      <c r="S11" s="23">
        <f>SUM(Q11:R11)</f>
        <v>2</v>
      </c>
      <c r="T11" s="16">
        <v>0</v>
      </c>
      <c r="U11" s="8">
        <v>0</v>
      </c>
      <c r="V11" s="23">
        <f>SUM(T11:U11)</f>
        <v>0</v>
      </c>
      <c r="W11" s="16">
        <v>1</v>
      </c>
      <c r="X11" s="8">
        <v>2</v>
      </c>
      <c r="Y11" s="23">
        <f>SUM(W11:X11)</f>
        <v>3</v>
      </c>
      <c r="Z11" s="16">
        <v>0</v>
      </c>
      <c r="AA11" s="8">
        <v>0</v>
      </c>
      <c r="AB11" s="23">
        <f>SUM(Z11:AA11)</f>
        <v>0</v>
      </c>
      <c r="AC11" s="16">
        <v>1</v>
      </c>
      <c r="AD11" s="8">
        <v>0</v>
      </c>
      <c r="AE11" s="23">
        <f>SUM(AC11:AD11)</f>
        <v>1</v>
      </c>
      <c r="AF11" s="16">
        <v>0</v>
      </c>
      <c r="AG11" s="8">
        <v>0</v>
      </c>
      <c r="AH11" s="23">
        <f>SUM(AF11:AG11)</f>
        <v>0</v>
      </c>
      <c r="AI11" s="16">
        <v>0</v>
      </c>
      <c r="AJ11" s="8">
        <v>0</v>
      </c>
      <c r="AK11" s="23">
        <f>SUM(AI11:AJ11)</f>
        <v>0</v>
      </c>
      <c r="AL11" s="16">
        <v>0</v>
      </c>
      <c r="AM11" s="8">
        <v>1</v>
      </c>
      <c r="AN11" s="23">
        <f>SUM(AL11:AM11)</f>
        <v>1</v>
      </c>
      <c r="AO11" s="16">
        <v>0</v>
      </c>
      <c r="AP11" s="8">
        <v>0</v>
      </c>
      <c r="AQ11" s="23">
        <f>SUM(AO11:AP11)</f>
        <v>0</v>
      </c>
      <c r="AR11" s="16">
        <v>0</v>
      </c>
      <c r="AS11" s="8">
        <v>0</v>
      </c>
      <c r="AT11" s="23">
        <f>SUM(AR11:AS11)</f>
        <v>0</v>
      </c>
      <c r="AU11" s="16">
        <v>0</v>
      </c>
      <c r="AV11" s="8">
        <v>1</v>
      </c>
      <c r="AW11" s="23">
        <f>SUM(AU11:AV11)</f>
        <v>1</v>
      </c>
      <c r="AX11" s="16">
        <v>0</v>
      </c>
      <c r="AY11" s="8">
        <v>0</v>
      </c>
      <c r="AZ11" s="23">
        <f>SUM(AX11:AY11)</f>
        <v>0</v>
      </c>
      <c r="BA11" s="16">
        <v>0</v>
      </c>
      <c r="BB11" s="8">
        <v>0</v>
      </c>
      <c r="BC11" s="23">
        <f>SUM(BA11:BB11)</f>
        <v>0</v>
      </c>
      <c r="BD11" s="16">
        <v>0</v>
      </c>
      <c r="BE11" s="8">
        <v>0</v>
      </c>
      <c r="BF11" s="23">
        <f>SUM(BD11:BE11)</f>
        <v>0</v>
      </c>
      <c r="BG11" s="16">
        <v>0</v>
      </c>
      <c r="BH11" s="8">
        <v>1</v>
      </c>
      <c r="BI11" s="23">
        <f>SUM(BG11:BH11)</f>
        <v>1</v>
      </c>
      <c r="BJ11" s="16">
        <v>0</v>
      </c>
      <c r="BK11" s="8">
        <v>1</v>
      </c>
      <c r="BL11" s="23">
        <f>SUM(BJ11:BK11)</f>
        <v>1</v>
      </c>
      <c r="BM11" s="16">
        <v>0</v>
      </c>
      <c r="BN11" s="8">
        <v>0</v>
      </c>
      <c r="BO11" s="23">
        <f>SUM(BM11:BN11)</f>
        <v>0</v>
      </c>
      <c r="BP11" s="16">
        <v>0</v>
      </c>
      <c r="BQ11" s="8">
        <v>0</v>
      </c>
      <c r="BR11" s="23">
        <f>SUM(BP11:BQ11)</f>
        <v>0</v>
      </c>
    </row>
    <row r="12" spans="1:70" s="19" customFormat="1" x14ac:dyDescent="0.5">
      <c r="A12" s="181">
        <f t="shared" si="23"/>
        <v>101</v>
      </c>
      <c r="B12" s="16">
        <v>0</v>
      </c>
      <c r="C12" s="8">
        <v>1</v>
      </c>
      <c r="D12" s="23">
        <f>SUM(B12:C12)</f>
        <v>1</v>
      </c>
      <c r="E12" s="16">
        <v>0</v>
      </c>
      <c r="F12" s="8">
        <v>1</v>
      </c>
      <c r="G12" s="23">
        <f>SUM(E12:F12)</f>
        <v>1</v>
      </c>
      <c r="H12" s="16">
        <v>0</v>
      </c>
      <c r="I12" s="8">
        <v>4</v>
      </c>
      <c r="J12" s="23">
        <f>SUM(H12:I12)</f>
        <v>4</v>
      </c>
      <c r="K12" s="16">
        <v>0</v>
      </c>
      <c r="L12" s="8">
        <v>0</v>
      </c>
      <c r="M12" s="23">
        <f>SUM(K12:L12)</f>
        <v>0</v>
      </c>
      <c r="N12" s="16">
        <v>0</v>
      </c>
      <c r="O12" s="8">
        <v>0</v>
      </c>
      <c r="P12" s="23">
        <f>SUM(N12:O12)</f>
        <v>0</v>
      </c>
      <c r="Q12" s="16">
        <v>0</v>
      </c>
      <c r="R12" s="8">
        <v>0</v>
      </c>
      <c r="S12" s="23">
        <f>SUM(Q12:R12)</f>
        <v>0</v>
      </c>
      <c r="T12" s="16">
        <v>0</v>
      </c>
      <c r="U12" s="8">
        <v>3</v>
      </c>
      <c r="V12" s="23">
        <f>SUM(T12:U12)</f>
        <v>3</v>
      </c>
      <c r="W12" s="16">
        <v>0</v>
      </c>
      <c r="X12" s="8">
        <v>1</v>
      </c>
      <c r="Y12" s="23">
        <f>SUM(W12:X12)</f>
        <v>1</v>
      </c>
      <c r="Z12" s="16">
        <v>1</v>
      </c>
      <c r="AA12" s="8">
        <v>3</v>
      </c>
      <c r="AB12" s="23">
        <f>SUM(Z12:AA12)</f>
        <v>4</v>
      </c>
      <c r="AC12" s="16">
        <v>0</v>
      </c>
      <c r="AD12" s="8">
        <v>1</v>
      </c>
      <c r="AE12" s="23">
        <f>SUM(AC12:AD12)</f>
        <v>1</v>
      </c>
      <c r="AF12" s="16">
        <v>1</v>
      </c>
      <c r="AG12" s="8">
        <v>0</v>
      </c>
      <c r="AH12" s="23">
        <f>SUM(AF12:AG12)</f>
        <v>1</v>
      </c>
      <c r="AI12" s="16">
        <v>0</v>
      </c>
      <c r="AJ12" s="8">
        <v>0</v>
      </c>
      <c r="AK12" s="23">
        <f>SUM(AI12:AJ12)</f>
        <v>0</v>
      </c>
      <c r="AL12" s="16">
        <v>0</v>
      </c>
      <c r="AM12" s="8">
        <v>1</v>
      </c>
      <c r="AN12" s="23">
        <f>SUM(AL12:AM12)</f>
        <v>1</v>
      </c>
      <c r="AO12" s="16">
        <v>0</v>
      </c>
      <c r="AP12" s="8">
        <v>1</v>
      </c>
      <c r="AQ12" s="23">
        <f>SUM(AO12:AP12)</f>
        <v>1</v>
      </c>
      <c r="AR12" s="16">
        <v>0</v>
      </c>
      <c r="AS12" s="8">
        <v>0</v>
      </c>
      <c r="AT12" s="23">
        <f>SUM(AR12:AS12)</f>
        <v>0</v>
      </c>
      <c r="AU12" s="16">
        <v>0</v>
      </c>
      <c r="AV12" s="8">
        <v>0</v>
      </c>
      <c r="AW12" s="23">
        <f>SUM(AU12:AV12)</f>
        <v>0</v>
      </c>
      <c r="AX12" s="16">
        <v>0</v>
      </c>
      <c r="AY12" s="8">
        <v>1</v>
      </c>
      <c r="AZ12" s="23">
        <f>SUM(AX12:AY12)</f>
        <v>1</v>
      </c>
      <c r="BA12" s="16">
        <v>0</v>
      </c>
      <c r="BB12" s="8">
        <v>0</v>
      </c>
      <c r="BC12" s="23">
        <f>SUM(BA12:BB12)</f>
        <v>0</v>
      </c>
      <c r="BD12" s="16">
        <v>0</v>
      </c>
      <c r="BE12" s="8">
        <v>0</v>
      </c>
      <c r="BF12" s="23">
        <f>SUM(BD12:BE12)</f>
        <v>0</v>
      </c>
      <c r="BG12" s="16">
        <v>0</v>
      </c>
      <c r="BH12" s="8">
        <v>0</v>
      </c>
      <c r="BI12" s="23">
        <f>SUM(BG12:BH12)</f>
        <v>0</v>
      </c>
      <c r="BJ12" s="16">
        <v>1</v>
      </c>
      <c r="BK12" s="8">
        <v>3</v>
      </c>
      <c r="BL12" s="23">
        <f>SUM(BJ12:BK12)</f>
        <v>4</v>
      </c>
      <c r="BM12" s="16">
        <v>0</v>
      </c>
      <c r="BN12" s="8">
        <v>2</v>
      </c>
      <c r="BO12" s="23">
        <f>SUM(BM12:BN12)</f>
        <v>2</v>
      </c>
      <c r="BP12" s="16">
        <v>0</v>
      </c>
      <c r="BQ12" s="8">
        <v>0</v>
      </c>
      <c r="BR12" s="23">
        <f>SUM(BP12:BQ12)</f>
        <v>0</v>
      </c>
    </row>
    <row r="13" spans="1:70" s="21" customFormat="1" ht="19.8" thickBot="1" x14ac:dyDescent="0.55000000000000004">
      <c r="A13" s="182">
        <f t="shared" si="23"/>
        <v>100</v>
      </c>
      <c r="B13" s="20">
        <v>1</v>
      </c>
      <c r="C13" s="21">
        <v>2</v>
      </c>
      <c r="D13" s="24">
        <f t="shared" ref="D13:D18" si="24">B13+C13</f>
        <v>3</v>
      </c>
      <c r="E13" s="20">
        <v>0</v>
      </c>
      <c r="F13" s="21">
        <v>1</v>
      </c>
      <c r="G13" s="24">
        <f t="shared" ref="G13:G18" si="25">E13+F13</f>
        <v>1</v>
      </c>
      <c r="H13" s="20">
        <v>1</v>
      </c>
      <c r="I13" s="21">
        <v>3</v>
      </c>
      <c r="J13" s="24">
        <f>SUM(H13:I13)</f>
        <v>4</v>
      </c>
      <c r="K13" s="20">
        <v>0</v>
      </c>
      <c r="L13" s="21">
        <v>4</v>
      </c>
      <c r="M13" s="24">
        <f>SUM(K13:L13)</f>
        <v>4</v>
      </c>
      <c r="N13" s="20">
        <v>0</v>
      </c>
      <c r="O13" s="21">
        <v>2</v>
      </c>
      <c r="P13" s="24">
        <f>SUM(N13:O13)</f>
        <v>2</v>
      </c>
      <c r="Q13" s="20">
        <v>0</v>
      </c>
      <c r="R13" s="21">
        <v>0</v>
      </c>
      <c r="S13" s="24">
        <f>SUM(Q13:R13)</f>
        <v>0</v>
      </c>
      <c r="T13" s="20">
        <v>0</v>
      </c>
      <c r="U13" s="21">
        <v>0</v>
      </c>
      <c r="V13" s="24">
        <f>SUM(T13:U13)</f>
        <v>0</v>
      </c>
      <c r="W13" s="20">
        <v>0</v>
      </c>
      <c r="X13" s="21">
        <v>3</v>
      </c>
      <c r="Y13" s="24">
        <f>SUM(W13:X13)</f>
        <v>3</v>
      </c>
      <c r="Z13" s="20">
        <v>0</v>
      </c>
      <c r="AA13" s="21">
        <v>2</v>
      </c>
      <c r="AB13" s="24">
        <f>SUM(Z13:AA13)</f>
        <v>2</v>
      </c>
      <c r="AC13" s="20">
        <v>1</v>
      </c>
      <c r="AD13" s="21">
        <v>3</v>
      </c>
      <c r="AE13" s="24">
        <f>SUM(AC13:AD13)</f>
        <v>4</v>
      </c>
      <c r="AF13" s="20">
        <v>0</v>
      </c>
      <c r="AG13" s="21">
        <v>1</v>
      </c>
      <c r="AH13" s="24">
        <f>SUM(AF13:AG13)</f>
        <v>1</v>
      </c>
      <c r="AI13" s="20">
        <v>1</v>
      </c>
      <c r="AJ13" s="21">
        <v>0</v>
      </c>
      <c r="AK13" s="24">
        <f>SUM(AI13:AJ13)</f>
        <v>1</v>
      </c>
      <c r="AL13" s="20">
        <v>0</v>
      </c>
      <c r="AM13" s="21">
        <v>0</v>
      </c>
      <c r="AN13" s="24">
        <f>SUM(AL13:AM13)</f>
        <v>0</v>
      </c>
      <c r="AO13" s="20">
        <v>0</v>
      </c>
      <c r="AP13" s="21">
        <v>1</v>
      </c>
      <c r="AQ13" s="24">
        <f>SUM(AO13:AP13)</f>
        <v>1</v>
      </c>
      <c r="AR13" s="20">
        <v>0</v>
      </c>
      <c r="AS13" s="21">
        <v>2</v>
      </c>
      <c r="AT13" s="24">
        <f>SUM(AR13:AS13)</f>
        <v>2</v>
      </c>
      <c r="AU13" s="20">
        <v>1</v>
      </c>
      <c r="AV13" s="21">
        <v>0</v>
      </c>
      <c r="AW13" s="24">
        <f>SUM(AU13:AV13)</f>
        <v>1</v>
      </c>
      <c r="AX13" s="20">
        <v>1</v>
      </c>
      <c r="AY13" s="21">
        <v>0</v>
      </c>
      <c r="AZ13" s="24">
        <f>SUM(AX13:AY13)</f>
        <v>1</v>
      </c>
      <c r="BA13" s="20">
        <v>0</v>
      </c>
      <c r="BB13" s="21">
        <v>1</v>
      </c>
      <c r="BC13" s="24">
        <f>SUM(BA13:BB13)</f>
        <v>1</v>
      </c>
      <c r="BD13" s="20">
        <v>0</v>
      </c>
      <c r="BE13" s="21">
        <v>0</v>
      </c>
      <c r="BF13" s="24">
        <f>SUM(BD13:BE13)</f>
        <v>0</v>
      </c>
      <c r="BG13" s="20">
        <v>0</v>
      </c>
      <c r="BH13" s="21">
        <v>0</v>
      </c>
      <c r="BI13" s="24">
        <f>SUM(BG13:BH13)</f>
        <v>0</v>
      </c>
      <c r="BJ13" s="20">
        <v>0</v>
      </c>
      <c r="BK13" s="21">
        <v>0</v>
      </c>
      <c r="BL13" s="24">
        <f>SUM(BJ13:BK13)</f>
        <v>0</v>
      </c>
      <c r="BM13" s="20">
        <v>1</v>
      </c>
      <c r="BN13" s="21">
        <v>3</v>
      </c>
      <c r="BO13" s="24">
        <f>SUM(BM13:BN13)</f>
        <v>4</v>
      </c>
      <c r="BP13" s="20">
        <v>0</v>
      </c>
      <c r="BQ13" s="21">
        <v>2</v>
      </c>
      <c r="BR13" s="24">
        <f>SUM(BP13:BQ13)</f>
        <v>2</v>
      </c>
    </row>
    <row r="14" spans="1:70" s="111" customFormat="1" x14ac:dyDescent="0.5">
      <c r="A14" s="180">
        <f t="shared" si="23"/>
        <v>99</v>
      </c>
      <c r="B14" s="17">
        <v>0</v>
      </c>
      <c r="C14" s="13">
        <v>4</v>
      </c>
      <c r="D14" s="25">
        <f t="shared" si="24"/>
        <v>4</v>
      </c>
      <c r="E14" s="17">
        <v>1</v>
      </c>
      <c r="F14" s="13">
        <v>2</v>
      </c>
      <c r="G14" s="25">
        <f t="shared" si="25"/>
        <v>3</v>
      </c>
      <c r="H14" s="17">
        <v>0</v>
      </c>
      <c r="I14" s="13">
        <v>3</v>
      </c>
      <c r="J14" s="25">
        <f t="shared" ref="J14:J19" si="26">H14+I14</f>
        <v>3</v>
      </c>
      <c r="K14" s="17">
        <v>1</v>
      </c>
      <c r="L14" s="13">
        <v>3</v>
      </c>
      <c r="M14" s="25">
        <f t="shared" ref="M14:M19" si="27">K14+L14</f>
        <v>4</v>
      </c>
      <c r="N14" s="17">
        <v>0</v>
      </c>
      <c r="O14" s="13">
        <v>5</v>
      </c>
      <c r="P14" s="25">
        <f t="shared" ref="P14:P19" si="28">N14+O14</f>
        <v>5</v>
      </c>
      <c r="Q14" s="17">
        <v>0</v>
      </c>
      <c r="R14" s="13">
        <v>2</v>
      </c>
      <c r="S14" s="25">
        <f t="shared" ref="S14:S19" si="29">Q14+R14</f>
        <v>2</v>
      </c>
      <c r="T14" s="17">
        <v>0</v>
      </c>
      <c r="U14" s="13">
        <v>1</v>
      </c>
      <c r="V14" s="25">
        <f t="shared" ref="V14:V19" si="30">T14+U14</f>
        <v>1</v>
      </c>
      <c r="W14" s="17">
        <v>0</v>
      </c>
      <c r="X14" s="13">
        <v>0</v>
      </c>
      <c r="Y14" s="25">
        <f t="shared" ref="Y14:Y19" si="31">W14+X14</f>
        <v>0</v>
      </c>
      <c r="Z14" s="17">
        <v>0</v>
      </c>
      <c r="AA14" s="13">
        <v>3</v>
      </c>
      <c r="AB14" s="25">
        <f t="shared" ref="AB14:AB19" si="32">Z14+AA14</f>
        <v>3</v>
      </c>
      <c r="AC14" s="17">
        <v>0</v>
      </c>
      <c r="AD14" s="13">
        <v>3</v>
      </c>
      <c r="AE14" s="25">
        <f>AC14+AD14</f>
        <v>3</v>
      </c>
      <c r="AF14" s="17">
        <v>1</v>
      </c>
      <c r="AG14" s="13">
        <v>4</v>
      </c>
      <c r="AH14" s="25">
        <f>AF14+AG14</f>
        <v>5</v>
      </c>
      <c r="AI14" s="17">
        <v>0</v>
      </c>
      <c r="AJ14" s="13">
        <v>4</v>
      </c>
      <c r="AK14" s="25">
        <f>AI14+AJ14</f>
        <v>4</v>
      </c>
      <c r="AL14" s="17">
        <v>1</v>
      </c>
      <c r="AM14" s="13">
        <v>0</v>
      </c>
      <c r="AN14" s="25">
        <f>AL14+AM14</f>
        <v>1</v>
      </c>
      <c r="AO14" s="17">
        <v>0</v>
      </c>
      <c r="AP14" s="13">
        <v>1</v>
      </c>
      <c r="AQ14" s="25">
        <f>AO14+AP14</f>
        <v>1</v>
      </c>
      <c r="AR14" s="17">
        <v>0</v>
      </c>
      <c r="AS14" s="13">
        <v>2</v>
      </c>
      <c r="AT14" s="25">
        <f>AR14+AS14</f>
        <v>2</v>
      </c>
      <c r="AU14" s="17">
        <v>0</v>
      </c>
      <c r="AV14" s="13">
        <v>2</v>
      </c>
      <c r="AW14" s="25">
        <f>AU14+AV14</f>
        <v>2</v>
      </c>
      <c r="AX14" s="17">
        <v>2</v>
      </c>
      <c r="AY14" s="13">
        <v>1</v>
      </c>
      <c r="AZ14" s="25">
        <f>AX14+AY14</f>
        <v>3</v>
      </c>
      <c r="BA14" s="17">
        <v>1</v>
      </c>
      <c r="BB14" s="13">
        <v>1</v>
      </c>
      <c r="BC14" s="25">
        <f>BA14+BB14</f>
        <v>2</v>
      </c>
      <c r="BD14" s="17">
        <v>0</v>
      </c>
      <c r="BE14" s="13">
        <v>2</v>
      </c>
      <c r="BF14" s="25">
        <f>BD14+BE14</f>
        <v>2</v>
      </c>
      <c r="BG14" s="17">
        <v>0</v>
      </c>
      <c r="BH14" s="13">
        <v>0</v>
      </c>
      <c r="BI14" s="25">
        <f>BG14+BH14</f>
        <v>0</v>
      </c>
      <c r="BJ14" s="17">
        <v>0</v>
      </c>
      <c r="BK14" s="13">
        <v>0</v>
      </c>
      <c r="BL14" s="25">
        <f>BJ14+BK14</f>
        <v>0</v>
      </c>
      <c r="BM14" s="17">
        <v>0</v>
      </c>
      <c r="BN14" s="13">
        <v>0</v>
      </c>
      <c r="BO14" s="25">
        <f>BM14+BN14</f>
        <v>0</v>
      </c>
      <c r="BP14" s="17">
        <v>1</v>
      </c>
      <c r="BQ14" s="13">
        <v>4</v>
      </c>
      <c r="BR14" s="25">
        <f>BP14+BQ14</f>
        <v>5</v>
      </c>
    </row>
    <row r="15" spans="1:70" x14ac:dyDescent="0.5">
      <c r="A15" s="181">
        <f t="shared" si="23"/>
        <v>98</v>
      </c>
      <c r="B15" s="16">
        <v>1</v>
      </c>
      <c r="C15" s="8">
        <v>2</v>
      </c>
      <c r="D15" s="23">
        <f t="shared" si="24"/>
        <v>3</v>
      </c>
      <c r="E15" s="16">
        <v>2</v>
      </c>
      <c r="F15" s="8">
        <v>5</v>
      </c>
      <c r="G15" s="23">
        <f t="shared" si="25"/>
        <v>7</v>
      </c>
      <c r="H15" s="16">
        <v>1</v>
      </c>
      <c r="I15" s="8">
        <v>2</v>
      </c>
      <c r="J15" s="23">
        <f t="shared" si="26"/>
        <v>3</v>
      </c>
      <c r="K15" s="16">
        <v>0</v>
      </c>
      <c r="L15" s="8">
        <v>5</v>
      </c>
      <c r="M15" s="23">
        <f t="shared" si="27"/>
        <v>5</v>
      </c>
      <c r="N15" s="16">
        <v>1</v>
      </c>
      <c r="O15" s="8">
        <v>7</v>
      </c>
      <c r="P15" s="23">
        <f t="shared" si="28"/>
        <v>8</v>
      </c>
      <c r="Q15" s="16">
        <v>0</v>
      </c>
      <c r="R15" s="8">
        <v>6</v>
      </c>
      <c r="S15" s="23">
        <f t="shared" si="29"/>
        <v>6</v>
      </c>
      <c r="T15" s="16">
        <v>1</v>
      </c>
      <c r="U15" s="8">
        <v>2</v>
      </c>
      <c r="V15" s="23">
        <f t="shared" si="30"/>
        <v>3</v>
      </c>
      <c r="W15" s="16">
        <v>1</v>
      </c>
      <c r="X15" s="8">
        <v>1</v>
      </c>
      <c r="Y15" s="23">
        <f t="shared" si="31"/>
        <v>2</v>
      </c>
      <c r="Z15" s="16">
        <v>0</v>
      </c>
      <c r="AA15" s="8">
        <v>2</v>
      </c>
      <c r="AB15" s="23">
        <f t="shared" si="32"/>
        <v>2</v>
      </c>
      <c r="AC15" s="16">
        <v>0</v>
      </c>
      <c r="AD15" s="8">
        <v>6</v>
      </c>
      <c r="AE15" s="23">
        <f>SUM(AC15:AD15)</f>
        <v>6</v>
      </c>
      <c r="AF15" s="16">
        <v>0</v>
      </c>
      <c r="AG15" s="8">
        <v>3</v>
      </c>
      <c r="AH15" s="23">
        <f>SUM(AF15:AG15)</f>
        <v>3</v>
      </c>
      <c r="AI15" s="16">
        <v>2</v>
      </c>
      <c r="AJ15" s="8">
        <v>3</v>
      </c>
      <c r="AK15" s="23">
        <f>SUM(AI15:AJ15)</f>
        <v>5</v>
      </c>
      <c r="AL15" s="16">
        <v>0</v>
      </c>
      <c r="AM15" s="8">
        <v>6</v>
      </c>
      <c r="AN15" s="23">
        <f>SUM(AL15:AM15)</f>
        <v>6</v>
      </c>
      <c r="AO15" s="16">
        <v>1</v>
      </c>
      <c r="AP15" s="8">
        <v>0</v>
      </c>
      <c r="AQ15" s="23">
        <f>SUM(AO15:AP15)</f>
        <v>1</v>
      </c>
      <c r="AR15" s="16">
        <v>0</v>
      </c>
      <c r="AS15" s="8">
        <v>2</v>
      </c>
      <c r="AT15" s="23">
        <f>SUM(AR15:AS15)</f>
        <v>2</v>
      </c>
      <c r="AU15" s="16">
        <v>0</v>
      </c>
      <c r="AV15" s="8">
        <v>3</v>
      </c>
      <c r="AW15" s="23">
        <f>SUM(AU15:AV15)</f>
        <v>3</v>
      </c>
      <c r="AX15" s="16">
        <v>0</v>
      </c>
      <c r="AY15" s="8">
        <v>3</v>
      </c>
      <c r="AZ15" s="23">
        <f>SUM(AX15:AY15)</f>
        <v>3</v>
      </c>
      <c r="BA15" s="16">
        <v>2</v>
      </c>
      <c r="BB15" s="8">
        <v>2</v>
      </c>
      <c r="BC15" s="23">
        <f>SUM(BA15:BB15)</f>
        <v>4</v>
      </c>
      <c r="BD15" s="16">
        <v>1</v>
      </c>
      <c r="BE15" s="8">
        <v>4</v>
      </c>
      <c r="BF15" s="23">
        <f>SUM(BD15:BE15)</f>
        <v>5</v>
      </c>
      <c r="BG15" s="16">
        <v>0</v>
      </c>
      <c r="BH15" s="8">
        <v>4</v>
      </c>
      <c r="BI15" s="23">
        <f>SUM(BG15:BH15)</f>
        <v>4</v>
      </c>
      <c r="BJ15" s="16">
        <v>0</v>
      </c>
      <c r="BK15" s="8">
        <v>0</v>
      </c>
      <c r="BL15" s="23">
        <f>SUM(BJ15:BK15)</f>
        <v>0</v>
      </c>
      <c r="BM15" s="16">
        <v>0</v>
      </c>
      <c r="BN15" s="8">
        <v>0</v>
      </c>
      <c r="BO15" s="23">
        <f>SUM(BM15:BN15)</f>
        <v>0</v>
      </c>
      <c r="BP15" s="16">
        <v>0</v>
      </c>
      <c r="BQ15" s="8">
        <v>0</v>
      </c>
      <c r="BR15" s="23">
        <f>SUM(BP15:BQ15)</f>
        <v>0</v>
      </c>
    </row>
    <row r="16" spans="1:70" x14ac:dyDescent="0.5">
      <c r="A16" s="181">
        <f t="shared" si="23"/>
        <v>97</v>
      </c>
      <c r="B16" s="16">
        <v>2</v>
      </c>
      <c r="C16" s="8">
        <v>7</v>
      </c>
      <c r="D16" s="23">
        <f t="shared" si="24"/>
        <v>9</v>
      </c>
      <c r="E16" s="16">
        <v>1</v>
      </c>
      <c r="F16" s="8">
        <v>5</v>
      </c>
      <c r="G16" s="23">
        <f t="shared" si="25"/>
        <v>6</v>
      </c>
      <c r="H16" s="16">
        <v>2</v>
      </c>
      <c r="I16" s="8">
        <v>8</v>
      </c>
      <c r="J16" s="23">
        <f t="shared" si="26"/>
        <v>10</v>
      </c>
      <c r="K16" s="16">
        <v>1</v>
      </c>
      <c r="L16" s="8">
        <v>4</v>
      </c>
      <c r="M16" s="23">
        <f t="shared" si="27"/>
        <v>5</v>
      </c>
      <c r="N16" s="16">
        <v>2</v>
      </c>
      <c r="O16" s="8">
        <v>7</v>
      </c>
      <c r="P16" s="23">
        <f t="shared" si="28"/>
        <v>9</v>
      </c>
      <c r="Q16" s="16">
        <v>3</v>
      </c>
      <c r="R16" s="8">
        <v>9</v>
      </c>
      <c r="S16" s="23">
        <f t="shared" si="29"/>
        <v>12</v>
      </c>
      <c r="T16" s="16">
        <v>0</v>
      </c>
      <c r="U16" s="8">
        <v>8</v>
      </c>
      <c r="V16" s="23">
        <f t="shared" si="30"/>
        <v>8</v>
      </c>
      <c r="W16" s="16">
        <v>1</v>
      </c>
      <c r="X16" s="8">
        <v>2</v>
      </c>
      <c r="Y16" s="23">
        <f t="shared" si="31"/>
        <v>3</v>
      </c>
      <c r="Z16" s="16">
        <v>2</v>
      </c>
      <c r="AA16" s="8">
        <v>1</v>
      </c>
      <c r="AB16" s="23">
        <f t="shared" si="32"/>
        <v>3</v>
      </c>
      <c r="AC16" s="16">
        <v>0</v>
      </c>
      <c r="AD16" s="8">
        <v>2</v>
      </c>
      <c r="AE16" s="23">
        <f>SUM(AC16:AD16)</f>
        <v>2</v>
      </c>
      <c r="AF16" s="16">
        <v>2</v>
      </c>
      <c r="AG16" s="8">
        <v>6</v>
      </c>
      <c r="AH16" s="23">
        <f>SUM(AF16:AG16)</f>
        <v>8</v>
      </c>
      <c r="AI16" s="16">
        <v>0</v>
      </c>
      <c r="AJ16" s="8">
        <v>4</v>
      </c>
      <c r="AK16" s="23">
        <f>SUM(AI16:AJ16)</f>
        <v>4</v>
      </c>
      <c r="AL16" s="16">
        <v>2</v>
      </c>
      <c r="AM16" s="8">
        <v>5</v>
      </c>
      <c r="AN16" s="23">
        <f>SUM(AL16:AM16)</f>
        <v>7</v>
      </c>
      <c r="AO16" s="16">
        <v>0</v>
      </c>
      <c r="AP16" s="8">
        <v>7</v>
      </c>
      <c r="AQ16" s="23">
        <f>SUM(AO16:AP16)</f>
        <v>7</v>
      </c>
      <c r="AR16" s="16">
        <v>1</v>
      </c>
      <c r="AS16" s="8">
        <v>1</v>
      </c>
      <c r="AT16" s="23">
        <f>SUM(AR16:AS16)</f>
        <v>2</v>
      </c>
      <c r="AU16" s="16">
        <v>1</v>
      </c>
      <c r="AV16" s="8">
        <v>2</v>
      </c>
      <c r="AW16" s="23">
        <f>SUM(AU16:AV16)</f>
        <v>3</v>
      </c>
      <c r="AX16" s="16">
        <v>0</v>
      </c>
      <c r="AY16" s="8">
        <v>3</v>
      </c>
      <c r="AZ16" s="23">
        <f>SUM(AX16:AY16)</f>
        <v>3</v>
      </c>
      <c r="BA16" s="16">
        <v>0</v>
      </c>
      <c r="BB16" s="8">
        <v>3</v>
      </c>
      <c r="BC16" s="23">
        <f>SUM(BA16:BB16)</f>
        <v>3</v>
      </c>
      <c r="BD16" s="16">
        <v>2</v>
      </c>
      <c r="BE16" s="8">
        <v>4</v>
      </c>
      <c r="BF16" s="23">
        <f>SUM(BD16:BE16)</f>
        <v>6</v>
      </c>
      <c r="BG16" s="16">
        <v>1</v>
      </c>
      <c r="BH16" s="8">
        <v>4</v>
      </c>
      <c r="BI16" s="23">
        <f>SUM(BG16:BH16)</f>
        <v>5</v>
      </c>
      <c r="BJ16" s="16">
        <v>0</v>
      </c>
      <c r="BK16" s="8">
        <v>4</v>
      </c>
      <c r="BL16" s="23">
        <f>SUM(BJ16:BK16)</f>
        <v>4</v>
      </c>
      <c r="BM16" s="16">
        <v>0</v>
      </c>
      <c r="BN16" s="8">
        <v>0</v>
      </c>
      <c r="BO16" s="23">
        <f>SUM(BM16:BN16)</f>
        <v>0</v>
      </c>
      <c r="BP16" s="16">
        <v>1</v>
      </c>
      <c r="BQ16" s="8">
        <v>0</v>
      </c>
      <c r="BR16" s="23">
        <f>SUM(BP16:BQ16)</f>
        <v>1</v>
      </c>
    </row>
    <row r="17" spans="1:70" x14ac:dyDescent="0.5">
      <c r="A17" s="181">
        <f t="shared" si="23"/>
        <v>96</v>
      </c>
      <c r="B17" s="16">
        <v>3</v>
      </c>
      <c r="C17" s="8">
        <v>17</v>
      </c>
      <c r="D17" s="23">
        <f t="shared" si="24"/>
        <v>20</v>
      </c>
      <c r="E17" s="16">
        <v>5</v>
      </c>
      <c r="F17" s="8">
        <v>8</v>
      </c>
      <c r="G17" s="23">
        <f t="shared" si="25"/>
        <v>13</v>
      </c>
      <c r="H17" s="16">
        <v>3</v>
      </c>
      <c r="I17" s="8">
        <v>6</v>
      </c>
      <c r="J17" s="23">
        <f t="shared" si="26"/>
        <v>9</v>
      </c>
      <c r="K17" s="16">
        <v>3</v>
      </c>
      <c r="L17" s="8">
        <v>9</v>
      </c>
      <c r="M17" s="23">
        <f t="shared" si="27"/>
        <v>12</v>
      </c>
      <c r="N17" s="16">
        <v>2</v>
      </c>
      <c r="O17" s="8">
        <v>6</v>
      </c>
      <c r="P17" s="23">
        <f t="shared" si="28"/>
        <v>8</v>
      </c>
      <c r="Q17" s="16">
        <v>3</v>
      </c>
      <c r="R17" s="8">
        <v>9</v>
      </c>
      <c r="S17" s="23">
        <f t="shared" si="29"/>
        <v>12</v>
      </c>
      <c r="T17" s="16">
        <v>3</v>
      </c>
      <c r="U17" s="8">
        <v>11</v>
      </c>
      <c r="V17" s="23">
        <f t="shared" si="30"/>
        <v>14</v>
      </c>
      <c r="W17" s="16">
        <v>0</v>
      </c>
      <c r="X17" s="8">
        <v>8</v>
      </c>
      <c r="Y17" s="23">
        <f t="shared" si="31"/>
        <v>8</v>
      </c>
      <c r="Z17" s="16">
        <v>1</v>
      </c>
      <c r="AA17" s="8">
        <v>3</v>
      </c>
      <c r="AB17" s="23">
        <f t="shared" si="32"/>
        <v>4</v>
      </c>
      <c r="AC17" s="16">
        <v>2</v>
      </c>
      <c r="AD17" s="8">
        <v>2</v>
      </c>
      <c r="AE17" s="23">
        <f>SUM(AC17:AD17)</f>
        <v>4</v>
      </c>
      <c r="AF17" s="16">
        <v>0</v>
      </c>
      <c r="AG17" s="8">
        <v>3</v>
      </c>
      <c r="AH17" s="23">
        <f>SUM(AF17:AG17)</f>
        <v>3</v>
      </c>
      <c r="AI17" s="16">
        <v>4</v>
      </c>
      <c r="AJ17" s="8">
        <v>8</v>
      </c>
      <c r="AK17" s="23">
        <f>SUM(AI17:AJ17)</f>
        <v>12</v>
      </c>
      <c r="AL17" s="16">
        <v>0</v>
      </c>
      <c r="AM17" s="8">
        <v>4</v>
      </c>
      <c r="AN17" s="23">
        <f>SUM(AL17:AM17)</f>
        <v>4</v>
      </c>
      <c r="AO17" s="16">
        <v>2</v>
      </c>
      <c r="AP17" s="8">
        <v>5</v>
      </c>
      <c r="AQ17" s="23">
        <f>SUM(AO17:AP17)</f>
        <v>7</v>
      </c>
      <c r="AR17" s="16">
        <v>0</v>
      </c>
      <c r="AS17" s="8">
        <v>7</v>
      </c>
      <c r="AT17" s="23">
        <f>SUM(AR17:AS17)</f>
        <v>7</v>
      </c>
      <c r="AU17" s="16">
        <v>1</v>
      </c>
      <c r="AV17" s="8">
        <v>1</v>
      </c>
      <c r="AW17" s="23">
        <f>SUM(AU17:AV17)</f>
        <v>2</v>
      </c>
      <c r="AX17" s="16">
        <v>2</v>
      </c>
      <c r="AY17" s="8">
        <v>2</v>
      </c>
      <c r="AZ17" s="23">
        <f>SUM(AX17:AY17)</f>
        <v>4</v>
      </c>
      <c r="BA17" s="16">
        <v>0</v>
      </c>
      <c r="BB17" s="8">
        <v>4</v>
      </c>
      <c r="BC17" s="23">
        <f>SUM(BA17:BB17)</f>
        <v>4</v>
      </c>
      <c r="BD17" s="16">
        <v>0</v>
      </c>
      <c r="BE17" s="8">
        <v>4</v>
      </c>
      <c r="BF17" s="23">
        <f>SUM(BD17:BE17)</f>
        <v>4</v>
      </c>
      <c r="BG17" s="16">
        <v>2</v>
      </c>
      <c r="BH17" s="8">
        <v>4</v>
      </c>
      <c r="BI17" s="23">
        <f>SUM(BG17:BH17)</f>
        <v>6</v>
      </c>
      <c r="BJ17" s="16">
        <v>1</v>
      </c>
      <c r="BK17" s="8">
        <v>5</v>
      </c>
      <c r="BL17" s="23">
        <f>SUM(BJ17:BK17)</f>
        <v>6</v>
      </c>
      <c r="BM17" s="16">
        <v>1</v>
      </c>
      <c r="BN17" s="8">
        <v>5</v>
      </c>
      <c r="BO17" s="23">
        <f>SUM(BM17:BN17)</f>
        <v>6</v>
      </c>
      <c r="BP17" s="16">
        <v>0</v>
      </c>
      <c r="BQ17" s="8">
        <v>1</v>
      </c>
      <c r="BR17" s="23">
        <f>SUM(BP17:BQ17)</f>
        <v>1</v>
      </c>
    </row>
    <row r="18" spans="1:70" x14ac:dyDescent="0.5">
      <c r="A18" s="181">
        <f t="shared" si="23"/>
        <v>95</v>
      </c>
      <c r="B18" s="16">
        <v>4</v>
      </c>
      <c r="C18" s="8">
        <v>4</v>
      </c>
      <c r="D18" s="23">
        <f t="shared" si="24"/>
        <v>8</v>
      </c>
      <c r="E18" s="16">
        <v>4</v>
      </c>
      <c r="F18" s="8">
        <v>17</v>
      </c>
      <c r="G18" s="23">
        <f t="shared" si="25"/>
        <v>21</v>
      </c>
      <c r="H18" s="16">
        <v>7</v>
      </c>
      <c r="I18" s="8">
        <v>11</v>
      </c>
      <c r="J18" s="23">
        <f t="shared" si="26"/>
        <v>18</v>
      </c>
      <c r="K18" s="16">
        <v>3</v>
      </c>
      <c r="L18" s="8">
        <v>10</v>
      </c>
      <c r="M18" s="23">
        <f t="shared" si="27"/>
        <v>13</v>
      </c>
      <c r="N18" s="16">
        <v>3</v>
      </c>
      <c r="O18" s="8">
        <v>12</v>
      </c>
      <c r="P18" s="23">
        <f t="shared" si="28"/>
        <v>15</v>
      </c>
      <c r="Q18" s="16">
        <v>4</v>
      </c>
      <c r="R18" s="8">
        <v>9</v>
      </c>
      <c r="S18" s="23">
        <f t="shared" si="29"/>
        <v>13</v>
      </c>
      <c r="T18" s="16">
        <v>4</v>
      </c>
      <c r="U18" s="8">
        <v>10</v>
      </c>
      <c r="V18" s="23">
        <f t="shared" si="30"/>
        <v>14</v>
      </c>
      <c r="W18" s="16">
        <v>4</v>
      </c>
      <c r="X18" s="8">
        <v>15</v>
      </c>
      <c r="Y18" s="23">
        <f t="shared" si="31"/>
        <v>19</v>
      </c>
      <c r="Z18" s="16">
        <v>0</v>
      </c>
      <c r="AA18" s="8">
        <v>9</v>
      </c>
      <c r="AB18" s="23">
        <f t="shared" si="32"/>
        <v>9</v>
      </c>
      <c r="AC18" s="16">
        <v>1</v>
      </c>
      <c r="AD18" s="8">
        <v>4</v>
      </c>
      <c r="AE18" s="23">
        <f>AC18+AD18</f>
        <v>5</v>
      </c>
      <c r="AF18" s="16">
        <v>2</v>
      </c>
      <c r="AG18" s="8">
        <v>3</v>
      </c>
      <c r="AH18" s="23">
        <f>AF18+AG18</f>
        <v>5</v>
      </c>
      <c r="AI18" s="16">
        <v>0</v>
      </c>
      <c r="AJ18" s="8">
        <v>3</v>
      </c>
      <c r="AK18" s="23">
        <f>AI18+AJ18</f>
        <v>3</v>
      </c>
      <c r="AL18" s="16">
        <v>4</v>
      </c>
      <c r="AM18" s="8">
        <v>8</v>
      </c>
      <c r="AN18" s="23">
        <f>AL18+AM18</f>
        <v>12</v>
      </c>
      <c r="AO18" s="16">
        <v>1</v>
      </c>
      <c r="AP18" s="8">
        <v>5</v>
      </c>
      <c r="AQ18" s="23">
        <f>AO18+AP18</f>
        <v>6</v>
      </c>
      <c r="AR18" s="16">
        <v>5</v>
      </c>
      <c r="AS18" s="8">
        <v>6</v>
      </c>
      <c r="AT18" s="23">
        <f>AR18+AS18</f>
        <v>11</v>
      </c>
      <c r="AU18" s="16">
        <v>1</v>
      </c>
      <c r="AV18" s="8">
        <v>11</v>
      </c>
      <c r="AW18" s="23">
        <f>AU18+AV18</f>
        <v>12</v>
      </c>
      <c r="AX18" s="16">
        <v>2</v>
      </c>
      <c r="AY18" s="8">
        <v>3</v>
      </c>
      <c r="AZ18" s="23">
        <f>AX18+AY18</f>
        <v>5</v>
      </c>
      <c r="BA18" s="16">
        <v>3</v>
      </c>
      <c r="BB18" s="8">
        <v>4</v>
      </c>
      <c r="BC18" s="23">
        <f>BA18+BB18</f>
        <v>7</v>
      </c>
      <c r="BD18" s="16">
        <v>2</v>
      </c>
      <c r="BE18" s="8">
        <v>6</v>
      </c>
      <c r="BF18" s="23">
        <f>BD18+BE18</f>
        <v>8</v>
      </c>
      <c r="BG18" s="16">
        <v>0</v>
      </c>
      <c r="BH18" s="8">
        <v>6</v>
      </c>
      <c r="BI18" s="23">
        <f>BG18+BH18</f>
        <v>6</v>
      </c>
      <c r="BJ18" s="16">
        <v>3</v>
      </c>
      <c r="BK18" s="8">
        <v>5</v>
      </c>
      <c r="BL18" s="23">
        <f>BJ18+BK18</f>
        <v>8</v>
      </c>
      <c r="BM18" s="16">
        <v>1</v>
      </c>
      <c r="BN18" s="8">
        <v>8</v>
      </c>
      <c r="BO18" s="23">
        <f>BM18+BN18</f>
        <v>9</v>
      </c>
      <c r="BP18" s="16">
        <v>1</v>
      </c>
      <c r="BQ18" s="8">
        <v>7</v>
      </c>
      <c r="BR18" s="23">
        <f>BP18+BQ18</f>
        <v>8</v>
      </c>
    </row>
    <row r="19" spans="1:70" x14ac:dyDescent="0.5">
      <c r="A19" s="181">
        <f t="shared" si="23"/>
        <v>94</v>
      </c>
      <c r="B19" s="16">
        <v>2</v>
      </c>
      <c r="C19" s="8">
        <v>22</v>
      </c>
      <c r="D19" s="23">
        <f t="shared" ref="D19:D24" si="33">SUM(B19:C19)</f>
        <v>24</v>
      </c>
      <c r="E19" s="16">
        <v>5</v>
      </c>
      <c r="F19" s="8">
        <v>8</v>
      </c>
      <c r="G19" s="23">
        <f t="shared" ref="G19:G24" si="34">SUM(E19:F19)</f>
        <v>13</v>
      </c>
      <c r="H19" s="16">
        <v>6</v>
      </c>
      <c r="I19" s="8">
        <v>20</v>
      </c>
      <c r="J19" s="23">
        <f t="shared" si="26"/>
        <v>26</v>
      </c>
      <c r="K19" s="16">
        <v>8</v>
      </c>
      <c r="L19" s="8">
        <v>13</v>
      </c>
      <c r="M19" s="23">
        <f t="shared" si="27"/>
        <v>21</v>
      </c>
      <c r="N19" s="16">
        <v>6</v>
      </c>
      <c r="O19" s="8">
        <v>12</v>
      </c>
      <c r="P19" s="23">
        <f t="shared" si="28"/>
        <v>18</v>
      </c>
      <c r="Q19" s="16">
        <v>4</v>
      </c>
      <c r="R19" s="8">
        <v>16</v>
      </c>
      <c r="S19" s="23">
        <f t="shared" si="29"/>
        <v>20</v>
      </c>
      <c r="T19" s="16">
        <v>3</v>
      </c>
      <c r="U19" s="8">
        <v>11</v>
      </c>
      <c r="V19" s="23">
        <f t="shared" si="30"/>
        <v>14</v>
      </c>
      <c r="W19" s="16">
        <v>6</v>
      </c>
      <c r="X19" s="8">
        <v>11</v>
      </c>
      <c r="Y19" s="23">
        <f t="shared" si="31"/>
        <v>17</v>
      </c>
      <c r="Z19" s="16">
        <v>7</v>
      </c>
      <c r="AA19" s="8">
        <v>17</v>
      </c>
      <c r="AB19" s="23">
        <f t="shared" si="32"/>
        <v>24</v>
      </c>
      <c r="AC19" s="16">
        <v>0</v>
      </c>
      <c r="AD19" s="8">
        <v>11</v>
      </c>
      <c r="AE19" s="23">
        <f>SUM(AC19:AD19)</f>
        <v>11</v>
      </c>
      <c r="AF19" s="16">
        <v>2</v>
      </c>
      <c r="AG19" s="8">
        <v>6</v>
      </c>
      <c r="AH19" s="23">
        <f>SUM(AF19:AG19)</f>
        <v>8</v>
      </c>
      <c r="AI19" s="16">
        <v>4</v>
      </c>
      <c r="AJ19" s="8">
        <v>3</v>
      </c>
      <c r="AK19" s="23">
        <f>SUM(AI19:AJ19)</f>
        <v>7</v>
      </c>
      <c r="AL19" s="16">
        <v>0</v>
      </c>
      <c r="AM19" s="8">
        <v>4</v>
      </c>
      <c r="AN19" s="23">
        <f>SUM(AL19:AM19)</f>
        <v>4</v>
      </c>
      <c r="AO19" s="16">
        <v>3</v>
      </c>
      <c r="AP19" s="8">
        <v>8</v>
      </c>
      <c r="AQ19" s="23">
        <f>SUM(AO19:AP19)</f>
        <v>11</v>
      </c>
      <c r="AR19" s="16">
        <v>2</v>
      </c>
      <c r="AS19" s="8">
        <v>6</v>
      </c>
      <c r="AT19" s="23">
        <f>SUM(AR19:AS19)</f>
        <v>8</v>
      </c>
      <c r="AU19" s="16">
        <v>5</v>
      </c>
      <c r="AV19" s="8">
        <v>12</v>
      </c>
      <c r="AW19" s="23">
        <f>SUM(AU19:AV19)</f>
        <v>17</v>
      </c>
      <c r="AX19" s="16">
        <v>1</v>
      </c>
      <c r="AY19" s="8">
        <v>12</v>
      </c>
      <c r="AZ19" s="23">
        <f>SUM(AX19:AY19)</f>
        <v>13</v>
      </c>
      <c r="BA19" s="16">
        <v>3</v>
      </c>
      <c r="BB19" s="8">
        <v>6</v>
      </c>
      <c r="BC19" s="23">
        <f>SUM(BA19:BB19)</f>
        <v>9</v>
      </c>
      <c r="BD19" s="16">
        <v>4</v>
      </c>
      <c r="BE19" s="8">
        <v>5</v>
      </c>
      <c r="BF19" s="23">
        <f>SUM(BD19:BE19)</f>
        <v>9</v>
      </c>
      <c r="BG19" s="16">
        <v>2</v>
      </c>
      <c r="BH19" s="8">
        <v>9</v>
      </c>
      <c r="BI19" s="23">
        <f>SUM(BG19:BH19)</f>
        <v>11</v>
      </c>
      <c r="BJ19" s="16">
        <v>0</v>
      </c>
      <c r="BK19" s="8">
        <v>11</v>
      </c>
      <c r="BL19" s="23">
        <f>SUM(BJ19:BK19)</f>
        <v>11</v>
      </c>
      <c r="BM19" s="16">
        <v>3</v>
      </c>
      <c r="BN19" s="8">
        <v>6</v>
      </c>
      <c r="BO19" s="23">
        <f>SUM(BM19:BN19)</f>
        <v>9</v>
      </c>
      <c r="BP19" s="16">
        <v>2</v>
      </c>
      <c r="BQ19" s="8">
        <v>10</v>
      </c>
      <c r="BR19" s="23">
        <f>SUM(BP19:BQ19)</f>
        <v>12</v>
      </c>
    </row>
    <row r="20" spans="1:70" x14ac:dyDescent="0.5">
      <c r="A20" s="181">
        <f t="shared" si="23"/>
        <v>93</v>
      </c>
      <c r="B20" s="16">
        <v>12</v>
      </c>
      <c r="C20" s="8">
        <v>22</v>
      </c>
      <c r="D20" s="23">
        <f t="shared" si="33"/>
        <v>34</v>
      </c>
      <c r="E20" s="16">
        <v>2</v>
      </c>
      <c r="F20" s="8">
        <v>30</v>
      </c>
      <c r="G20" s="23">
        <f t="shared" si="34"/>
        <v>32</v>
      </c>
      <c r="H20" s="16">
        <v>6</v>
      </c>
      <c r="I20" s="8">
        <v>14</v>
      </c>
      <c r="J20" s="23">
        <f t="shared" ref="J20:J25" si="35">SUM(H20:I20)</f>
        <v>20</v>
      </c>
      <c r="K20" s="16">
        <v>11</v>
      </c>
      <c r="L20" s="8">
        <v>22</v>
      </c>
      <c r="M20" s="23">
        <f t="shared" ref="M20:M25" si="36">SUM(K20:L20)</f>
        <v>33</v>
      </c>
      <c r="N20" s="16">
        <v>12</v>
      </c>
      <c r="O20" s="8">
        <v>20</v>
      </c>
      <c r="P20" s="23">
        <f t="shared" ref="P20:P25" si="37">SUM(N20:O20)</f>
        <v>32</v>
      </c>
      <c r="Q20" s="16">
        <v>9</v>
      </c>
      <c r="R20" s="8">
        <v>13</v>
      </c>
      <c r="S20" s="23">
        <f t="shared" ref="S20:S25" si="38">SUM(Q20:R20)</f>
        <v>22</v>
      </c>
      <c r="T20" s="16">
        <v>8</v>
      </c>
      <c r="U20" s="8">
        <v>21</v>
      </c>
      <c r="V20" s="23">
        <f t="shared" ref="V20:V25" si="39">SUM(T20:U20)</f>
        <v>29</v>
      </c>
      <c r="W20" s="16">
        <v>5</v>
      </c>
      <c r="X20" s="8">
        <v>15</v>
      </c>
      <c r="Y20" s="23">
        <f t="shared" ref="Y20:Y25" si="40">SUM(W20:X20)</f>
        <v>20</v>
      </c>
      <c r="Z20" s="16">
        <v>7</v>
      </c>
      <c r="AA20" s="8">
        <v>11</v>
      </c>
      <c r="AB20" s="23">
        <f t="shared" ref="AB20:AB25" si="41">SUM(Z20:AA20)</f>
        <v>18</v>
      </c>
      <c r="AC20" s="16">
        <v>10</v>
      </c>
      <c r="AD20" s="8">
        <v>18</v>
      </c>
      <c r="AE20" s="23">
        <f>SUM(AC20:AD20)</f>
        <v>28</v>
      </c>
      <c r="AF20" s="16">
        <v>3</v>
      </c>
      <c r="AG20" s="8">
        <v>16</v>
      </c>
      <c r="AH20" s="23">
        <f>SUM(AF20:AG20)</f>
        <v>19</v>
      </c>
      <c r="AI20" s="16">
        <v>3</v>
      </c>
      <c r="AJ20" s="8">
        <v>10</v>
      </c>
      <c r="AK20" s="23">
        <f>SUM(AI20:AJ20)</f>
        <v>13</v>
      </c>
      <c r="AL20" s="16">
        <v>4</v>
      </c>
      <c r="AM20" s="8">
        <v>4</v>
      </c>
      <c r="AN20" s="23">
        <f>SUM(AL20:AM20)</f>
        <v>8</v>
      </c>
      <c r="AO20" s="16">
        <v>0</v>
      </c>
      <c r="AP20" s="8">
        <v>7</v>
      </c>
      <c r="AQ20" s="23">
        <f>SUM(AO20:AP20)</f>
        <v>7</v>
      </c>
      <c r="AR20" s="16">
        <v>4</v>
      </c>
      <c r="AS20" s="8">
        <v>9</v>
      </c>
      <c r="AT20" s="23">
        <f>SUM(AR20:AS20)</f>
        <v>13</v>
      </c>
      <c r="AU20" s="16">
        <v>2</v>
      </c>
      <c r="AV20" s="8">
        <v>9</v>
      </c>
      <c r="AW20" s="23">
        <f>SUM(AU20:AV20)</f>
        <v>11</v>
      </c>
      <c r="AX20" s="16">
        <v>5</v>
      </c>
      <c r="AY20" s="8">
        <v>12</v>
      </c>
      <c r="AZ20" s="23">
        <f>SUM(AX20:AY20)</f>
        <v>17</v>
      </c>
      <c r="BA20" s="16">
        <v>3</v>
      </c>
      <c r="BB20" s="8">
        <v>14</v>
      </c>
      <c r="BC20" s="23">
        <f>SUM(BA20:BB20)</f>
        <v>17</v>
      </c>
      <c r="BD20" s="16">
        <v>6</v>
      </c>
      <c r="BE20" s="8">
        <v>10</v>
      </c>
      <c r="BF20" s="23">
        <f>SUM(BD20:BE20)</f>
        <v>16</v>
      </c>
      <c r="BG20" s="16">
        <v>7</v>
      </c>
      <c r="BH20" s="8">
        <v>5</v>
      </c>
      <c r="BI20" s="23">
        <f>SUM(BG20:BH20)</f>
        <v>12</v>
      </c>
      <c r="BJ20" s="16">
        <v>3</v>
      </c>
      <c r="BK20" s="8">
        <v>10</v>
      </c>
      <c r="BL20" s="23">
        <f>SUM(BJ20:BK20)</f>
        <v>13</v>
      </c>
      <c r="BM20" s="16">
        <v>0</v>
      </c>
      <c r="BN20" s="8">
        <v>14</v>
      </c>
      <c r="BO20" s="23">
        <f>SUM(BM20:BN20)</f>
        <v>14</v>
      </c>
      <c r="BP20" s="16">
        <v>3</v>
      </c>
      <c r="BQ20" s="8">
        <v>7</v>
      </c>
      <c r="BR20" s="23">
        <f>SUM(BP20:BQ20)</f>
        <v>10</v>
      </c>
    </row>
    <row r="21" spans="1:70" x14ac:dyDescent="0.5">
      <c r="A21" s="181">
        <f t="shared" si="23"/>
        <v>92</v>
      </c>
      <c r="B21" s="16">
        <v>12</v>
      </c>
      <c r="C21" s="8">
        <v>27</v>
      </c>
      <c r="D21" s="23">
        <f t="shared" si="33"/>
        <v>39</v>
      </c>
      <c r="E21" s="16">
        <v>13</v>
      </c>
      <c r="F21" s="8">
        <v>24</v>
      </c>
      <c r="G21" s="23">
        <f t="shared" si="34"/>
        <v>37</v>
      </c>
      <c r="H21" s="16">
        <v>5</v>
      </c>
      <c r="I21" s="8">
        <v>37</v>
      </c>
      <c r="J21" s="23">
        <f t="shared" si="35"/>
        <v>42</v>
      </c>
      <c r="K21" s="16">
        <v>10</v>
      </c>
      <c r="L21" s="8">
        <v>21</v>
      </c>
      <c r="M21" s="23">
        <f t="shared" si="36"/>
        <v>31</v>
      </c>
      <c r="N21" s="16">
        <v>13</v>
      </c>
      <c r="O21" s="8">
        <v>26</v>
      </c>
      <c r="P21" s="23">
        <f t="shared" si="37"/>
        <v>39</v>
      </c>
      <c r="Q21" s="16">
        <v>13</v>
      </c>
      <c r="R21" s="8">
        <v>22</v>
      </c>
      <c r="S21" s="23">
        <f t="shared" si="38"/>
        <v>35</v>
      </c>
      <c r="T21" s="16">
        <v>11</v>
      </c>
      <c r="U21" s="8">
        <v>18</v>
      </c>
      <c r="V21" s="23">
        <f t="shared" si="39"/>
        <v>29</v>
      </c>
      <c r="W21" s="16">
        <v>9</v>
      </c>
      <c r="X21" s="8">
        <v>22</v>
      </c>
      <c r="Y21" s="23">
        <f t="shared" si="40"/>
        <v>31</v>
      </c>
      <c r="Z21" s="16">
        <v>7</v>
      </c>
      <c r="AA21" s="8">
        <v>17</v>
      </c>
      <c r="AB21" s="23">
        <f t="shared" si="41"/>
        <v>24</v>
      </c>
      <c r="AC21" s="16">
        <v>8</v>
      </c>
      <c r="AD21" s="8">
        <v>15</v>
      </c>
      <c r="AE21" s="23">
        <f>SUM(AC21:AD21)</f>
        <v>23</v>
      </c>
      <c r="AF21" s="16">
        <v>11</v>
      </c>
      <c r="AG21" s="8">
        <v>21</v>
      </c>
      <c r="AH21" s="23">
        <f>SUM(AF21:AG21)</f>
        <v>32</v>
      </c>
      <c r="AI21" s="16">
        <v>4</v>
      </c>
      <c r="AJ21" s="8">
        <v>16</v>
      </c>
      <c r="AK21" s="23">
        <f>SUM(AI21:AJ21)</f>
        <v>20</v>
      </c>
      <c r="AL21" s="16">
        <v>6</v>
      </c>
      <c r="AM21" s="8">
        <v>10</v>
      </c>
      <c r="AN21" s="23">
        <f>SUM(AL21:AM21)</f>
        <v>16</v>
      </c>
      <c r="AO21" s="16">
        <v>4</v>
      </c>
      <c r="AP21" s="8">
        <v>4</v>
      </c>
      <c r="AQ21" s="23">
        <f>SUM(AO21:AP21)</f>
        <v>8</v>
      </c>
      <c r="AR21" s="16">
        <v>0</v>
      </c>
      <c r="AS21" s="8">
        <v>10</v>
      </c>
      <c r="AT21" s="23">
        <f>SUM(AR21:AS21)</f>
        <v>10</v>
      </c>
      <c r="AU21" s="16">
        <v>4</v>
      </c>
      <c r="AV21" s="8">
        <v>14</v>
      </c>
      <c r="AW21" s="23">
        <f>SUM(AU21:AV21)</f>
        <v>18</v>
      </c>
      <c r="AX21" s="16">
        <v>6</v>
      </c>
      <c r="AY21" s="8">
        <v>12</v>
      </c>
      <c r="AZ21" s="23">
        <f>SUM(AX21:AY21)</f>
        <v>18</v>
      </c>
      <c r="BA21" s="16">
        <v>6</v>
      </c>
      <c r="BB21" s="8">
        <v>14</v>
      </c>
      <c r="BC21" s="23">
        <f>SUM(BA21:BB21)</f>
        <v>20</v>
      </c>
      <c r="BD21" s="16">
        <v>6</v>
      </c>
      <c r="BE21" s="8">
        <v>17</v>
      </c>
      <c r="BF21" s="23">
        <f>SUM(BD21:BE21)</f>
        <v>23</v>
      </c>
      <c r="BG21" s="16">
        <v>8</v>
      </c>
      <c r="BH21" s="8">
        <v>13</v>
      </c>
      <c r="BI21" s="23">
        <f>SUM(BG21:BH21)</f>
        <v>21</v>
      </c>
      <c r="BJ21" s="16">
        <v>9</v>
      </c>
      <c r="BK21" s="8">
        <v>6</v>
      </c>
      <c r="BL21" s="23">
        <f>SUM(BJ21:BK21)</f>
        <v>15</v>
      </c>
      <c r="BM21" s="16">
        <v>4</v>
      </c>
      <c r="BN21" s="8">
        <v>12</v>
      </c>
      <c r="BO21" s="23">
        <f>SUM(BM21:BN21)</f>
        <v>16</v>
      </c>
      <c r="BP21" s="16">
        <v>1</v>
      </c>
      <c r="BQ21" s="8">
        <v>15</v>
      </c>
      <c r="BR21" s="23">
        <f>SUM(BP21:BQ21)</f>
        <v>16</v>
      </c>
    </row>
    <row r="22" spans="1:70" x14ac:dyDescent="0.5">
      <c r="A22" s="181">
        <f t="shared" si="23"/>
        <v>91</v>
      </c>
      <c r="B22" s="16">
        <v>28</v>
      </c>
      <c r="C22" s="8">
        <v>34</v>
      </c>
      <c r="D22" s="23">
        <f t="shared" si="33"/>
        <v>62</v>
      </c>
      <c r="E22" s="16">
        <v>15</v>
      </c>
      <c r="F22" s="8">
        <v>33</v>
      </c>
      <c r="G22" s="23">
        <f t="shared" si="34"/>
        <v>48</v>
      </c>
      <c r="H22" s="16">
        <v>12</v>
      </c>
      <c r="I22" s="8">
        <v>25</v>
      </c>
      <c r="J22" s="23">
        <f t="shared" si="35"/>
        <v>37</v>
      </c>
      <c r="K22" s="16">
        <v>8</v>
      </c>
      <c r="L22" s="8">
        <v>42</v>
      </c>
      <c r="M22" s="23">
        <f t="shared" si="36"/>
        <v>50</v>
      </c>
      <c r="N22" s="16">
        <v>15</v>
      </c>
      <c r="O22" s="8">
        <v>26</v>
      </c>
      <c r="P22" s="23">
        <f t="shared" si="37"/>
        <v>41</v>
      </c>
      <c r="Q22" s="16">
        <v>19</v>
      </c>
      <c r="R22" s="8">
        <v>29</v>
      </c>
      <c r="S22" s="23">
        <f t="shared" si="38"/>
        <v>48</v>
      </c>
      <c r="T22" s="16">
        <v>15</v>
      </c>
      <c r="U22" s="8">
        <v>27</v>
      </c>
      <c r="V22" s="23">
        <f t="shared" si="39"/>
        <v>42</v>
      </c>
      <c r="W22" s="16">
        <v>12</v>
      </c>
      <c r="X22" s="8">
        <v>22</v>
      </c>
      <c r="Y22" s="23">
        <f t="shared" si="40"/>
        <v>34</v>
      </c>
      <c r="Z22" s="16">
        <v>10</v>
      </c>
      <c r="AA22" s="8">
        <v>27</v>
      </c>
      <c r="AB22" s="23">
        <f t="shared" si="41"/>
        <v>37</v>
      </c>
      <c r="AC22" s="16">
        <v>11</v>
      </c>
      <c r="AD22" s="8">
        <v>25</v>
      </c>
      <c r="AE22" s="23">
        <f>AC22+AD22</f>
        <v>36</v>
      </c>
      <c r="AF22" s="16">
        <v>10</v>
      </c>
      <c r="AG22" s="8">
        <v>22</v>
      </c>
      <c r="AH22" s="23">
        <f>AF22+AG22</f>
        <v>32</v>
      </c>
      <c r="AI22" s="16">
        <v>12</v>
      </c>
      <c r="AJ22" s="8">
        <v>23</v>
      </c>
      <c r="AK22" s="23">
        <f>AI22+AJ22</f>
        <v>35</v>
      </c>
      <c r="AL22" s="16">
        <v>7</v>
      </c>
      <c r="AM22" s="8">
        <v>23</v>
      </c>
      <c r="AN22" s="23">
        <f>AL22+AM22</f>
        <v>30</v>
      </c>
      <c r="AO22" s="16">
        <v>9</v>
      </c>
      <c r="AP22" s="8">
        <v>14</v>
      </c>
      <c r="AQ22" s="23">
        <f>AO22+AP22</f>
        <v>23</v>
      </c>
      <c r="AR22" s="16">
        <v>5</v>
      </c>
      <c r="AS22" s="8">
        <v>4</v>
      </c>
      <c r="AT22" s="23">
        <f>AR22+AS22</f>
        <v>9</v>
      </c>
      <c r="AU22" s="16">
        <v>1</v>
      </c>
      <c r="AV22" s="8">
        <v>10</v>
      </c>
      <c r="AW22" s="23">
        <f>AU22+AV22</f>
        <v>11</v>
      </c>
      <c r="AX22" s="16">
        <v>6</v>
      </c>
      <c r="AY22" s="8">
        <v>20</v>
      </c>
      <c r="AZ22" s="23">
        <f>AX22+AY22</f>
        <v>26</v>
      </c>
      <c r="BA22" s="16">
        <v>6</v>
      </c>
      <c r="BB22" s="8">
        <v>14</v>
      </c>
      <c r="BC22" s="23">
        <f>BA22+BB22</f>
        <v>20</v>
      </c>
      <c r="BD22" s="16">
        <v>7</v>
      </c>
      <c r="BE22" s="8">
        <v>17</v>
      </c>
      <c r="BF22" s="23">
        <f>BD22+BE22</f>
        <v>24</v>
      </c>
      <c r="BG22" s="16">
        <v>7</v>
      </c>
      <c r="BH22" s="8">
        <v>19</v>
      </c>
      <c r="BI22" s="23">
        <f>BG22+BH22</f>
        <v>26</v>
      </c>
      <c r="BJ22" s="16">
        <v>8</v>
      </c>
      <c r="BK22" s="8">
        <v>17</v>
      </c>
      <c r="BL22" s="23">
        <f>BJ22+BK22</f>
        <v>25</v>
      </c>
      <c r="BM22" s="16">
        <v>10</v>
      </c>
      <c r="BN22" s="8">
        <v>11</v>
      </c>
      <c r="BO22" s="23">
        <f>BM22+BN22</f>
        <v>21</v>
      </c>
      <c r="BP22" s="16">
        <v>4</v>
      </c>
      <c r="BQ22" s="8">
        <v>12</v>
      </c>
      <c r="BR22" s="23">
        <f>BP22+BQ22</f>
        <v>16</v>
      </c>
    </row>
    <row r="23" spans="1:70" s="21" customFormat="1" ht="19.8" thickBot="1" x14ac:dyDescent="0.55000000000000004">
      <c r="A23" s="182">
        <f t="shared" si="23"/>
        <v>90</v>
      </c>
      <c r="B23" s="20">
        <v>21</v>
      </c>
      <c r="C23" s="21">
        <v>30</v>
      </c>
      <c r="D23" s="24">
        <f t="shared" si="33"/>
        <v>51</v>
      </c>
      <c r="E23" s="20">
        <v>32</v>
      </c>
      <c r="F23" s="21">
        <v>39</v>
      </c>
      <c r="G23" s="24">
        <f t="shared" si="34"/>
        <v>71</v>
      </c>
      <c r="H23" s="20">
        <v>17</v>
      </c>
      <c r="I23" s="21">
        <v>38</v>
      </c>
      <c r="J23" s="24">
        <f t="shared" si="35"/>
        <v>55</v>
      </c>
      <c r="K23" s="20">
        <v>13</v>
      </c>
      <c r="L23" s="21">
        <v>32</v>
      </c>
      <c r="M23" s="24">
        <f t="shared" si="36"/>
        <v>45</v>
      </c>
      <c r="N23" s="20">
        <v>12</v>
      </c>
      <c r="O23" s="21">
        <v>49</v>
      </c>
      <c r="P23" s="24">
        <f t="shared" si="37"/>
        <v>61</v>
      </c>
      <c r="Q23" s="20">
        <v>17</v>
      </c>
      <c r="R23" s="21">
        <v>29</v>
      </c>
      <c r="S23" s="24">
        <f t="shared" si="38"/>
        <v>46</v>
      </c>
      <c r="T23" s="20">
        <v>20</v>
      </c>
      <c r="U23" s="21">
        <v>33</v>
      </c>
      <c r="V23" s="24">
        <f t="shared" si="39"/>
        <v>53</v>
      </c>
      <c r="W23" s="20">
        <v>15</v>
      </c>
      <c r="X23" s="21">
        <v>29</v>
      </c>
      <c r="Y23" s="24">
        <f t="shared" si="40"/>
        <v>44</v>
      </c>
      <c r="Z23" s="20">
        <v>16</v>
      </c>
      <c r="AA23" s="21">
        <v>22</v>
      </c>
      <c r="AB23" s="24">
        <f t="shared" si="41"/>
        <v>38</v>
      </c>
      <c r="AC23" s="20">
        <v>15</v>
      </c>
      <c r="AD23" s="21">
        <v>31</v>
      </c>
      <c r="AE23" s="24">
        <f>SUM(AC23:AD23)</f>
        <v>46</v>
      </c>
      <c r="AF23" s="20">
        <v>14</v>
      </c>
      <c r="AG23" s="21">
        <v>26</v>
      </c>
      <c r="AH23" s="24">
        <f>SUM(AF23:AG23)</f>
        <v>40</v>
      </c>
      <c r="AI23" s="20">
        <v>10</v>
      </c>
      <c r="AJ23" s="21">
        <v>27</v>
      </c>
      <c r="AK23" s="24">
        <f>SUM(AI23:AJ23)</f>
        <v>37</v>
      </c>
      <c r="AL23" s="20">
        <v>14</v>
      </c>
      <c r="AM23" s="21">
        <v>29</v>
      </c>
      <c r="AN23" s="24">
        <f>SUM(AL23:AM23)</f>
        <v>43</v>
      </c>
      <c r="AO23" s="20">
        <v>9</v>
      </c>
      <c r="AP23" s="21">
        <v>25</v>
      </c>
      <c r="AQ23" s="24">
        <f>SUM(AO23:AP23)</f>
        <v>34</v>
      </c>
      <c r="AR23" s="20">
        <v>10</v>
      </c>
      <c r="AS23" s="21">
        <v>15</v>
      </c>
      <c r="AT23" s="24">
        <f>SUM(AR23:AS23)</f>
        <v>25</v>
      </c>
      <c r="AU23" s="20">
        <v>6</v>
      </c>
      <c r="AV23" s="21">
        <v>11</v>
      </c>
      <c r="AW23" s="24">
        <f>SUM(AU23:AV23)</f>
        <v>17</v>
      </c>
      <c r="AX23" s="20">
        <v>2</v>
      </c>
      <c r="AY23" s="21">
        <v>11</v>
      </c>
      <c r="AZ23" s="24">
        <f>SUM(AX23:AY23)</f>
        <v>13</v>
      </c>
      <c r="BA23" s="20">
        <v>6</v>
      </c>
      <c r="BB23" s="21">
        <v>24</v>
      </c>
      <c r="BC23" s="24">
        <f>SUM(BA23:BB23)</f>
        <v>30</v>
      </c>
      <c r="BD23" s="20">
        <v>6</v>
      </c>
      <c r="BE23" s="21">
        <v>17</v>
      </c>
      <c r="BF23" s="24">
        <f>SUM(BD23:BE23)</f>
        <v>23</v>
      </c>
      <c r="BG23" s="20">
        <v>6</v>
      </c>
      <c r="BH23" s="21">
        <v>17</v>
      </c>
      <c r="BI23" s="24">
        <f>SUM(BG23:BH23)</f>
        <v>23</v>
      </c>
      <c r="BJ23" s="20">
        <v>8</v>
      </c>
      <c r="BK23" s="21">
        <v>23</v>
      </c>
      <c r="BL23" s="24">
        <f>SUM(BJ23:BK23)</f>
        <v>31</v>
      </c>
      <c r="BM23" s="20">
        <v>9</v>
      </c>
      <c r="BN23" s="21">
        <v>20</v>
      </c>
      <c r="BO23" s="24">
        <f>SUM(BM23:BN23)</f>
        <v>29</v>
      </c>
      <c r="BP23" s="20">
        <v>11</v>
      </c>
      <c r="BQ23" s="21">
        <v>17</v>
      </c>
      <c r="BR23" s="24">
        <f>SUM(BP23:BQ23)</f>
        <v>28</v>
      </c>
    </row>
    <row r="24" spans="1:70" s="13" customFormat="1" x14ac:dyDescent="0.5">
      <c r="A24" s="180">
        <f t="shared" si="23"/>
        <v>89</v>
      </c>
      <c r="B24" s="17">
        <v>38</v>
      </c>
      <c r="C24" s="13">
        <v>48</v>
      </c>
      <c r="D24" s="25">
        <f t="shared" si="33"/>
        <v>86</v>
      </c>
      <c r="E24" s="17">
        <v>26</v>
      </c>
      <c r="F24" s="13">
        <v>36</v>
      </c>
      <c r="G24" s="25">
        <f t="shared" si="34"/>
        <v>62</v>
      </c>
      <c r="H24" s="17">
        <v>40</v>
      </c>
      <c r="I24" s="13">
        <v>44</v>
      </c>
      <c r="J24" s="25">
        <f t="shared" si="35"/>
        <v>84</v>
      </c>
      <c r="K24" s="17">
        <v>19</v>
      </c>
      <c r="L24" s="13">
        <v>49</v>
      </c>
      <c r="M24" s="25">
        <f t="shared" si="36"/>
        <v>68</v>
      </c>
      <c r="N24" s="17">
        <v>18</v>
      </c>
      <c r="O24" s="13">
        <v>38</v>
      </c>
      <c r="P24" s="25">
        <f t="shared" si="37"/>
        <v>56</v>
      </c>
      <c r="Q24" s="17">
        <v>18</v>
      </c>
      <c r="R24" s="13">
        <v>54</v>
      </c>
      <c r="S24" s="25">
        <f t="shared" si="38"/>
        <v>72</v>
      </c>
      <c r="T24" s="17">
        <v>20</v>
      </c>
      <c r="U24" s="13">
        <v>28</v>
      </c>
      <c r="V24" s="25">
        <f t="shared" si="39"/>
        <v>48</v>
      </c>
      <c r="W24" s="17">
        <v>20</v>
      </c>
      <c r="X24" s="13">
        <v>37</v>
      </c>
      <c r="Y24" s="25">
        <f t="shared" si="40"/>
        <v>57</v>
      </c>
      <c r="Z24" s="17">
        <v>20</v>
      </c>
      <c r="AA24" s="13">
        <v>31</v>
      </c>
      <c r="AB24" s="25">
        <f t="shared" si="41"/>
        <v>51</v>
      </c>
      <c r="AC24" s="17">
        <v>16</v>
      </c>
      <c r="AD24" s="13">
        <v>31</v>
      </c>
      <c r="AE24" s="25">
        <f>SUM(AC24:AD24)</f>
        <v>47</v>
      </c>
      <c r="AF24" s="17">
        <v>16</v>
      </c>
      <c r="AG24" s="13">
        <v>35</v>
      </c>
      <c r="AH24" s="25">
        <f>SUM(AF24:AG24)</f>
        <v>51</v>
      </c>
      <c r="AI24" s="17">
        <v>17</v>
      </c>
      <c r="AJ24" s="13">
        <v>29</v>
      </c>
      <c r="AK24" s="25">
        <f>SUM(AI24:AJ24)</f>
        <v>46</v>
      </c>
      <c r="AL24" s="17">
        <v>11</v>
      </c>
      <c r="AM24" s="13">
        <v>31</v>
      </c>
      <c r="AN24" s="25">
        <f>SUM(AL24:AM24)</f>
        <v>42</v>
      </c>
      <c r="AO24" s="17">
        <v>17</v>
      </c>
      <c r="AP24" s="13">
        <v>31</v>
      </c>
      <c r="AQ24" s="25">
        <f>SUM(AO24:AP24)</f>
        <v>48</v>
      </c>
      <c r="AR24" s="17">
        <v>10</v>
      </c>
      <c r="AS24" s="13">
        <v>30</v>
      </c>
      <c r="AT24" s="25">
        <f>SUM(AR24:AS24)</f>
        <v>40</v>
      </c>
      <c r="AU24" s="17">
        <v>11</v>
      </c>
      <c r="AV24" s="13">
        <v>15</v>
      </c>
      <c r="AW24" s="25">
        <f>SUM(AU24:AV24)</f>
        <v>26</v>
      </c>
      <c r="AX24" s="17">
        <v>6</v>
      </c>
      <c r="AY24" s="13">
        <v>15</v>
      </c>
      <c r="AZ24" s="25">
        <f>SUM(AX24:AY24)</f>
        <v>21</v>
      </c>
      <c r="BA24" s="17">
        <v>5</v>
      </c>
      <c r="BB24" s="13">
        <v>17</v>
      </c>
      <c r="BC24" s="25">
        <f>SUM(BA24:BB24)</f>
        <v>22</v>
      </c>
      <c r="BD24" s="17">
        <v>8</v>
      </c>
      <c r="BE24" s="13">
        <v>27</v>
      </c>
      <c r="BF24" s="25">
        <f>SUM(BD24:BE24)</f>
        <v>35</v>
      </c>
      <c r="BG24" s="17">
        <v>6</v>
      </c>
      <c r="BH24" s="13">
        <v>23</v>
      </c>
      <c r="BI24" s="25">
        <f>SUM(BG24:BH24)</f>
        <v>29</v>
      </c>
      <c r="BJ24" s="17">
        <v>7</v>
      </c>
      <c r="BK24" s="13">
        <v>22</v>
      </c>
      <c r="BL24" s="25">
        <f>SUM(BJ24:BK24)</f>
        <v>29</v>
      </c>
      <c r="BM24" s="17">
        <v>12</v>
      </c>
      <c r="BN24" s="13">
        <v>26</v>
      </c>
      <c r="BO24" s="25">
        <f>SUM(BM24:BN24)</f>
        <v>38</v>
      </c>
      <c r="BP24" s="17">
        <v>11</v>
      </c>
      <c r="BQ24" s="13">
        <v>22</v>
      </c>
      <c r="BR24" s="25">
        <f>SUM(BP24:BQ24)</f>
        <v>33</v>
      </c>
    </row>
    <row r="25" spans="1:70" x14ac:dyDescent="0.5">
      <c r="A25" s="181">
        <f t="shared" si="23"/>
        <v>88</v>
      </c>
      <c r="B25" s="16">
        <v>29</v>
      </c>
      <c r="C25" s="8">
        <v>50</v>
      </c>
      <c r="D25" s="23">
        <f>B25+C25</f>
        <v>79</v>
      </c>
      <c r="E25" s="16">
        <v>43</v>
      </c>
      <c r="F25" s="8">
        <v>54</v>
      </c>
      <c r="G25" s="23">
        <f>E25+F25</f>
        <v>97</v>
      </c>
      <c r="H25" s="16">
        <v>27</v>
      </c>
      <c r="I25" s="8">
        <v>41</v>
      </c>
      <c r="J25" s="23">
        <f t="shared" si="35"/>
        <v>68</v>
      </c>
      <c r="K25" s="16">
        <v>46</v>
      </c>
      <c r="L25" s="8">
        <v>50</v>
      </c>
      <c r="M25" s="23">
        <f t="shared" si="36"/>
        <v>96</v>
      </c>
      <c r="N25" s="16">
        <v>20</v>
      </c>
      <c r="O25" s="8">
        <v>54</v>
      </c>
      <c r="P25" s="23">
        <f t="shared" si="37"/>
        <v>74</v>
      </c>
      <c r="Q25" s="16">
        <v>20</v>
      </c>
      <c r="R25" s="8">
        <v>43</v>
      </c>
      <c r="S25" s="23">
        <f t="shared" si="38"/>
        <v>63</v>
      </c>
      <c r="T25" s="16">
        <v>23</v>
      </c>
      <c r="U25" s="8">
        <v>60</v>
      </c>
      <c r="V25" s="23">
        <f t="shared" si="39"/>
        <v>83</v>
      </c>
      <c r="W25" s="16">
        <v>22</v>
      </c>
      <c r="X25" s="8">
        <v>31</v>
      </c>
      <c r="Y25" s="23">
        <f t="shared" si="40"/>
        <v>53</v>
      </c>
      <c r="Z25" s="16">
        <v>23</v>
      </c>
      <c r="AA25" s="8">
        <v>40</v>
      </c>
      <c r="AB25" s="23">
        <f t="shared" si="41"/>
        <v>63</v>
      </c>
      <c r="AC25" s="16">
        <v>25</v>
      </c>
      <c r="AD25" s="8">
        <v>38</v>
      </c>
      <c r="AE25" s="23">
        <f>SUM(AC25:AD25)</f>
        <v>63</v>
      </c>
      <c r="AF25" s="16">
        <v>20</v>
      </c>
      <c r="AG25" s="8">
        <v>33</v>
      </c>
      <c r="AH25" s="23">
        <f>SUM(AF25:AG25)</f>
        <v>53</v>
      </c>
      <c r="AI25" s="16">
        <v>19</v>
      </c>
      <c r="AJ25" s="8">
        <v>41</v>
      </c>
      <c r="AK25" s="23">
        <f>SUM(AI25:AJ25)</f>
        <v>60</v>
      </c>
      <c r="AL25" s="16">
        <v>15</v>
      </c>
      <c r="AM25" s="8">
        <v>37</v>
      </c>
      <c r="AN25" s="23">
        <f>SUM(AL25:AM25)</f>
        <v>52</v>
      </c>
      <c r="AO25" s="16">
        <v>12</v>
      </c>
      <c r="AP25" s="8">
        <v>33</v>
      </c>
      <c r="AQ25" s="23">
        <f>SUM(AO25:AP25)</f>
        <v>45</v>
      </c>
      <c r="AR25" s="16">
        <v>22</v>
      </c>
      <c r="AS25" s="8">
        <v>33</v>
      </c>
      <c r="AT25" s="23">
        <f>SUM(AR25:AS25)</f>
        <v>55</v>
      </c>
      <c r="AU25" s="16">
        <v>13</v>
      </c>
      <c r="AV25" s="8">
        <v>36</v>
      </c>
      <c r="AW25" s="23">
        <f>SUM(AU25:AV25)</f>
        <v>49</v>
      </c>
      <c r="AX25" s="16">
        <v>17</v>
      </c>
      <c r="AY25" s="8">
        <v>18</v>
      </c>
      <c r="AZ25" s="23">
        <f>SUM(AX25:AY25)</f>
        <v>35</v>
      </c>
      <c r="BA25" s="16">
        <v>9</v>
      </c>
      <c r="BB25" s="8">
        <v>19</v>
      </c>
      <c r="BC25" s="23">
        <f>SUM(BA25:BB25)</f>
        <v>28</v>
      </c>
      <c r="BD25" s="16">
        <v>5</v>
      </c>
      <c r="BE25" s="8">
        <v>20</v>
      </c>
      <c r="BF25" s="23">
        <f>SUM(BD25:BE25)</f>
        <v>25</v>
      </c>
      <c r="BG25" s="16">
        <v>8</v>
      </c>
      <c r="BH25" s="8">
        <v>26</v>
      </c>
      <c r="BI25" s="23">
        <f>SUM(BG25:BH25)</f>
        <v>34</v>
      </c>
      <c r="BJ25" s="16">
        <v>7</v>
      </c>
      <c r="BK25" s="8">
        <v>30</v>
      </c>
      <c r="BL25" s="23">
        <f>SUM(BJ25:BK25)</f>
        <v>37</v>
      </c>
      <c r="BM25" s="16">
        <v>7</v>
      </c>
      <c r="BN25" s="8">
        <v>23</v>
      </c>
      <c r="BO25" s="23">
        <f>SUM(BM25:BN25)</f>
        <v>30</v>
      </c>
      <c r="BP25" s="16">
        <v>14</v>
      </c>
      <c r="BQ25" s="8">
        <v>30</v>
      </c>
      <c r="BR25" s="23">
        <f>SUM(BP25:BQ25)</f>
        <v>44</v>
      </c>
    </row>
    <row r="26" spans="1:70" x14ac:dyDescent="0.5">
      <c r="A26" s="181">
        <f t="shared" si="23"/>
        <v>87</v>
      </c>
      <c r="B26" s="16">
        <v>33</v>
      </c>
      <c r="C26" s="8">
        <v>66</v>
      </c>
      <c r="D26" s="23">
        <f>SUM(B26:C26)</f>
        <v>99</v>
      </c>
      <c r="E26" s="16">
        <v>31</v>
      </c>
      <c r="F26" s="8">
        <v>57</v>
      </c>
      <c r="G26" s="23">
        <f>SUM(E26:F26)</f>
        <v>88</v>
      </c>
      <c r="H26" s="16">
        <v>47</v>
      </c>
      <c r="I26" s="8">
        <v>58</v>
      </c>
      <c r="J26" s="23">
        <f>H26+I26</f>
        <v>105</v>
      </c>
      <c r="K26" s="16">
        <v>32</v>
      </c>
      <c r="L26" s="8">
        <v>47</v>
      </c>
      <c r="M26" s="23">
        <f>K26+L26</f>
        <v>79</v>
      </c>
      <c r="N26" s="16">
        <v>47</v>
      </c>
      <c r="O26" s="8">
        <v>56</v>
      </c>
      <c r="P26" s="23">
        <f>N26+O26</f>
        <v>103</v>
      </c>
      <c r="Q26" s="16">
        <v>22</v>
      </c>
      <c r="R26" s="8">
        <v>55</v>
      </c>
      <c r="S26" s="23">
        <f>Q26+R26</f>
        <v>77</v>
      </c>
      <c r="T26" s="16">
        <v>29</v>
      </c>
      <c r="U26" s="8">
        <v>46</v>
      </c>
      <c r="V26" s="23">
        <f>T26+U26</f>
        <v>75</v>
      </c>
      <c r="W26" s="16">
        <v>27</v>
      </c>
      <c r="X26" s="8">
        <v>65</v>
      </c>
      <c r="Y26" s="23">
        <f>W26+X26</f>
        <v>92</v>
      </c>
      <c r="Z26" s="16">
        <v>33</v>
      </c>
      <c r="AA26" s="8">
        <v>40</v>
      </c>
      <c r="AB26" s="23">
        <f>Z26+AA26</f>
        <v>73</v>
      </c>
      <c r="AC26" s="16">
        <v>27</v>
      </c>
      <c r="AD26" s="8">
        <v>46</v>
      </c>
      <c r="AE26" s="23">
        <f>AC26+AD26</f>
        <v>73</v>
      </c>
      <c r="AF26" s="16">
        <v>25</v>
      </c>
      <c r="AG26" s="8">
        <v>41</v>
      </c>
      <c r="AH26" s="23">
        <f>AF26+AG26</f>
        <v>66</v>
      </c>
      <c r="AI26" s="16">
        <v>23</v>
      </c>
      <c r="AJ26" s="8">
        <v>42</v>
      </c>
      <c r="AK26" s="23">
        <f>AI26+AJ26</f>
        <v>65</v>
      </c>
      <c r="AL26" s="16">
        <v>22</v>
      </c>
      <c r="AM26" s="8">
        <v>44</v>
      </c>
      <c r="AN26" s="23">
        <f>AL26+AM26</f>
        <v>66</v>
      </c>
      <c r="AO26" s="16">
        <v>17</v>
      </c>
      <c r="AP26" s="8">
        <v>41</v>
      </c>
      <c r="AQ26" s="23">
        <f>AO26+AP26</f>
        <v>58</v>
      </c>
      <c r="AR26" s="16">
        <v>13</v>
      </c>
      <c r="AS26" s="8">
        <v>37</v>
      </c>
      <c r="AT26" s="23">
        <f>AR26+AS26</f>
        <v>50</v>
      </c>
      <c r="AU26" s="16">
        <v>22</v>
      </c>
      <c r="AV26" s="8">
        <v>34</v>
      </c>
      <c r="AW26" s="23">
        <f>AU26+AV26</f>
        <v>56</v>
      </c>
      <c r="AX26" s="16">
        <v>15</v>
      </c>
      <c r="AY26" s="8">
        <v>38</v>
      </c>
      <c r="AZ26" s="23">
        <f>AX26+AY26</f>
        <v>53</v>
      </c>
      <c r="BA26" s="16">
        <v>21</v>
      </c>
      <c r="BB26" s="8">
        <v>24</v>
      </c>
      <c r="BC26" s="23">
        <f>BA26+BB26</f>
        <v>45</v>
      </c>
      <c r="BD26" s="16">
        <v>11</v>
      </c>
      <c r="BE26" s="8">
        <v>22</v>
      </c>
      <c r="BF26" s="23">
        <f>BD26+BE26</f>
        <v>33</v>
      </c>
      <c r="BG26" s="16">
        <v>6</v>
      </c>
      <c r="BH26" s="8">
        <v>22</v>
      </c>
      <c r="BI26" s="23">
        <f>BG26+BH26</f>
        <v>28</v>
      </c>
      <c r="BJ26" s="16">
        <v>10</v>
      </c>
      <c r="BK26" s="8">
        <v>30</v>
      </c>
      <c r="BL26" s="23">
        <f>BJ26+BK26</f>
        <v>40</v>
      </c>
      <c r="BM26" s="16">
        <v>10</v>
      </c>
      <c r="BN26" s="8">
        <v>34</v>
      </c>
      <c r="BO26" s="23">
        <f>BM26+BN26</f>
        <v>44</v>
      </c>
      <c r="BP26" s="16">
        <v>14</v>
      </c>
      <c r="BQ26" s="8">
        <v>30</v>
      </c>
      <c r="BR26" s="23">
        <f>BP26+BQ26</f>
        <v>44</v>
      </c>
    </row>
    <row r="27" spans="1:70" x14ac:dyDescent="0.5">
      <c r="A27" s="181">
        <f t="shared" si="23"/>
        <v>86</v>
      </c>
      <c r="B27" s="16">
        <v>50</v>
      </c>
      <c r="C27" s="8">
        <v>64</v>
      </c>
      <c r="D27" s="23">
        <f>SUM(B27:C27)</f>
        <v>114</v>
      </c>
      <c r="E27" s="16">
        <v>40</v>
      </c>
      <c r="F27" s="8">
        <v>68</v>
      </c>
      <c r="G27" s="23">
        <f>SUM(E27:F27)</f>
        <v>108</v>
      </c>
      <c r="H27" s="16">
        <v>34</v>
      </c>
      <c r="I27" s="8">
        <v>57</v>
      </c>
      <c r="J27" s="23">
        <f>SUM(H27:I27)</f>
        <v>91</v>
      </c>
      <c r="K27" s="16">
        <v>55</v>
      </c>
      <c r="L27" s="8">
        <v>64</v>
      </c>
      <c r="M27" s="23">
        <f>SUM(K27:L27)</f>
        <v>119</v>
      </c>
      <c r="N27" s="16">
        <v>33</v>
      </c>
      <c r="O27" s="8">
        <v>55</v>
      </c>
      <c r="P27" s="23">
        <f>SUM(N27:O27)</f>
        <v>88</v>
      </c>
      <c r="Q27" s="16">
        <v>53</v>
      </c>
      <c r="R27" s="8">
        <v>58</v>
      </c>
      <c r="S27" s="23">
        <f>SUM(Q27:R27)</f>
        <v>111</v>
      </c>
      <c r="T27" s="16">
        <v>25</v>
      </c>
      <c r="U27" s="8">
        <v>63</v>
      </c>
      <c r="V27" s="23">
        <f>SUM(T27:U27)</f>
        <v>88</v>
      </c>
      <c r="W27" s="16">
        <v>32</v>
      </c>
      <c r="X27" s="8">
        <v>50</v>
      </c>
      <c r="Y27" s="23">
        <f>SUM(W27:X27)</f>
        <v>82</v>
      </c>
      <c r="Z27" s="16">
        <v>30</v>
      </c>
      <c r="AA27" s="8">
        <v>71</v>
      </c>
      <c r="AB27" s="23">
        <f>SUM(Z27:AA27)</f>
        <v>101</v>
      </c>
      <c r="AC27" s="16">
        <v>34</v>
      </c>
      <c r="AD27" s="8">
        <v>40</v>
      </c>
      <c r="AE27" s="23">
        <f>SUM(AC27:AD27)</f>
        <v>74</v>
      </c>
      <c r="AF27" s="16">
        <v>30</v>
      </c>
      <c r="AG27" s="8">
        <v>49</v>
      </c>
      <c r="AH27" s="23">
        <f>SUM(AF27:AG27)</f>
        <v>79</v>
      </c>
      <c r="AI27" s="16">
        <v>29</v>
      </c>
      <c r="AJ27" s="8">
        <v>42</v>
      </c>
      <c r="AK27" s="23">
        <f>SUM(AI27:AJ27)</f>
        <v>71</v>
      </c>
      <c r="AL27" s="16">
        <v>31</v>
      </c>
      <c r="AM27" s="8">
        <v>48</v>
      </c>
      <c r="AN27" s="23">
        <f>SUM(AL27:AM27)</f>
        <v>79</v>
      </c>
      <c r="AO27" s="16">
        <v>23</v>
      </c>
      <c r="AP27" s="8">
        <v>49</v>
      </c>
      <c r="AQ27" s="23">
        <f>SUM(AO27:AP27)</f>
        <v>72</v>
      </c>
      <c r="AR27" s="16">
        <v>17</v>
      </c>
      <c r="AS27" s="8">
        <v>41</v>
      </c>
      <c r="AT27" s="23">
        <f>SUM(AR27:AS27)</f>
        <v>58</v>
      </c>
      <c r="AU27" s="16">
        <v>16</v>
      </c>
      <c r="AV27" s="8">
        <v>41</v>
      </c>
      <c r="AW27" s="23">
        <f>SUM(AU27:AV27)</f>
        <v>57</v>
      </c>
      <c r="AX27" s="16">
        <v>25</v>
      </c>
      <c r="AY27" s="8">
        <v>39</v>
      </c>
      <c r="AZ27" s="23">
        <f>SUM(AX27:AY27)</f>
        <v>64</v>
      </c>
      <c r="BA27" s="16">
        <v>18</v>
      </c>
      <c r="BB27" s="8">
        <v>44</v>
      </c>
      <c r="BC27" s="23">
        <f>SUM(BA27:BB27)</f>
        <v>62</v>
      </c>
      <c r="BD27" s="16">
        <v>22</v>
      </c>
      <c r="BE27" s="8">
        <v>26</v>
      </c>
      <c r="BF27" s="23">
        <f>SUM(BD27:BE27)</f>
        <v>48</v>
      </c>
      <c r="BG27" s="16">
        <v>12</v>
      </c>
      <c r="BH27" s="8">
        <v>22</v>
      </c>
      <c r="BI27" s="23">
        <f>SUM(BG27:BH27)</f>
        <v>34</v>
      </c>
      <c r="BJ27" s="16">
        <v>6</v>
      </c>
      <c r="BK27" s="8">
        <v>22</v>
      </c>
      <c r="BL27" s="23">
        <f>SUM(BJ27:BK27)</f>
        <v>28</v>
      </c>
      <c r="BM27" s="16">
        <v>12</v>
      </c>
      <c r="BN27" s="8">
        <v>31</v>
      </c>
      <c r="BO27" s="23">
        <f>SUM(BM27:BN27)</f>
        <v>43</v>
      </c>
      <c r="BP27" s="16">
        <v>17</v>
      </c>
      <c r="BQ27" s="8">
        <v>36</v>
      </c>
      <c r="BR27" s="23">
        <f>SUM(BP27:BQ27)</f>
        <v>53</v>
      </c>
    </row>
    <row r="28" spans="1:70" x14ac:dyDescent="0.5">
      <c r="A28" s="181">
        <f t="shared" si="23"/>
        <v>85</v>
      </c>
      <c r="B28" s="16">
        <v>66</v>
      </c>
      <c r="C28" s="8">
        <v>69</v>
      </c>
      <c r="D28" s="23">
        <f>SUM(B28:C28)</f>
        <v>135</v>
      </c>
      <c r="E28" s="16">
        <v>55</v>
      </c>
      <c r="F28" s="8">
        <v>70</v>
      </c>
      <c r="G28" s="23">
        <f>SUM(E28:F28)</f>
        <v>125</v>
      </c>
      <c r="H28" s="16">
        <v>41</v>
      </c>
      <c r="I28" s="8">
        <v>69</v>
      </c>
      <c r="J28" s="23">
        <f>SUM(H28:I28)</f>
        <v>110</v>
      </c>
      <c r="K28" s="16">
        <v>33</v>
      </c>
      <c r="L28" s="8">
        <v>62</v>
      </c>
      <c r="M28" s="23">
        <f>SUM(K28:L28)</f>
        <v>95</v>
      </c>
      <c r="N28" s="16">
        <v>62</v>
      </c>
      <c r="O28" s="8">
        <v>70</v>
      </c>
      <c r="P28" s="23">
        <f>SUM(N28:O28)</f>
        <v>132</v>
      </c>
      <c r="Q28" s="16">
        <v>40</v>
      </c>
      <c r="R28" s="8">
        <v>59</v>
      </c>
      <c r="S28" s="23">
        <f>SUM(Q28:R28)</f>
        <v>99</v>
      </c>
      <c r="T28" s="16">
        <v>51</v>
      </c>
      <c r="U28" s="8">
        <v>65</v>
      </c>
      <c r="V28" s="23">
        <f>SUM(T28:U28)</f>
        <v>116</v>
      </c>
      <c r="W28" s="16">
        <v>27</v>
      </c>
      <c r="X28" s="8">
        <v>67</v>
      </c>
      <c r="Y28" s="23">
        <f>SUM(W28:X28)</f>
        <v>94</v>
      </c>
      <c r="Z28" s="16">
        <v>39</v>
      </c>
      <c r="AA28" s="8">
        <v>62</v>
      </c>
      <c r="AB28" s="23">
        <f>SUM(Z28:AA28)</f>
        <v>101</v>
      </c>
      <c r="AC28" s="16">
        <v>35</v>
      </c>
      <c r="AD28" s="8">
        <v>76</v>
      </c>
      <c r="AE28" s="23">
        <f>SUM(AC28:AD28)</f>
        <v>111</v>
      </c>
      <c r="AF28" s="16">
        <v>41</v>
      </c>
      <c r="AG28" s="8">
        <v>48</v>
      </c>
      <c r="AH28" s="23">
        <f>SUM(AF28:AG28)</f>
        <v>89</v>
      </c>
      <c r="AI28" s="16">
        <v>33</v>
      </c>
      <c r="AJ28" s="8">
        <v>51</v>
      </c>
      <c r="AK28" s="23">
        <f>SUM(AI28:AJ28)</f>
        <v>84</v>
      </c>
      <c r="AL28" s="16">
        <v>34</v>
      </c>
      <c r="AM28" s="8">
        <v>44</v>
      </c>
      <c r="AN28" s="23">
        <f>SUM(AL28:AM28)</f>
        <v>78</v>
      </c>
      <c r="AO28" s="16">
        <v>39</v>
      </c>
      <c r="AP28" s="8">
        <v>50</v>
      </c>
      <c r="AQ28" s="23">
        <f>SUM(AO28:AP28)</f>
        <v>89</v>
      </c>
      <c r="AR28" s="16">
        <v>24</v>
      </c>
      <c r="AS28" s="8">
        <v>53</v>
      </c>
      <c r="AT28" s="23">
        <f>SUM(AR28:AS28)</f>
        <v>77</v>
      </c>
      <c r="AU28" s="16">
        <v>19</v>
      </c>
      <c r="AV28" s="8">
        <v>50</v>
      </c>
      <c r="AW28" s="23">
        <f>SUM(AU28:AV28)</f>
        <v>69</v>
      </c>
      <c r="AX28" s="16">
        <v>19</v>
      </c>
      <c r="AY28" s="8">
        <v>44</v>
      </c>
      <c r="AZ28" s="23">
        <f>SUM(AX28:AY28)</f>
        <v>63</v>
      </c>
      <c r="BA28" s="16">
        <v>28</v>
      </c>
      <c r="BB28" s="8">
        <v>39</v>
      </c>
      <c r="BC28" s="23">
        <f>SUM(BA28:BB28)</f>
        <v>67</v>
      </c>
      <c r="BD28" s="16">
        <v>20</v>
      </c>
      <c r="BE28" s="8">
        <v>53</v>
      </c>
      <c r="BF28" s="23">
        <f>SUM(BD28:BE28)</f>
        <v>73</v>
      </c>
      <c r="BG28" s="16">
        <v>22</v>
      </c>
      <c r="BH28" s="8">
        <v>28</v>
      </c>
      <c r="BI28" s="23">
        <f>SUM(BG28:BH28)</f>
        <v>50</v>
      </c>
      <c r="BJ28" s="16">
        <v>13</v>
      </c>
      <c r="BK28" s="8">
        <v>25</v>
      </c>
      <c r="BL28" s="23">
        <f>SUM(BJ28:BK28)</f>
        <v>38</v>
      </c>
      <c r="BM28" s="16">
        <v>9</v>
      </c>
      <c r="BN28" s="8">
        <v>21</v>
      </c>
      <c r="BO28" s="23">
        <f>SUM(BM28:BN28)</f>
        <v>30</v>
      </c>
      <c r="BP28" s="16">
        <v>12</v>
      </c>
      <c r="BQ28" s="8">
        <v>32</v>
      </c>
      <c r="BR28" s="23">
        <f>SUM(BP28:BQ28)</f>
        <v>44</v>
      </c>
    </row>
    <row r="29" spans="1:70" x14ac:dyDescent="0.5">
      <c r="A29" s="181">
        <f t="shared" si="23"/>
        <v>84</v>
      </c>
      <c r="B29" s="16">
        <v>71</v>
      </c>
      <c r="C29" s="8">
        <v>65</v>
      </c>
      <c r="D29" s="23">
        <f>B29+C29</f>
        <v>136</v>
      </c>
      <c r="E29" s="16">
        <v>71</v>
      </c>
      <c r="F29" s="8">
        <v>73</v>
      </c>
      <c r="G29" s="23">
        <f>E29+F29</f>
        <v>144</v>
      </c>
      <c r="H29" s="16">
        <v>57</v>
      </c>
      <c r="I29" s="8">
        <v>76</v>
      </c>
      <c r="J29" s="23">
        <f>SUM(H29:I29)</f>
        <v>133</v>
      </c>
      <c r="K29" s="16">
        <v>46</v>
      </c>
      <c r="L29" s="8">
        <v>76</v>
      </c>
      <c r="M29" s="23">
        <f>SUM(K29:L29)</f>
        <v>122</v>
      </c>
      <c r="N29" s="16">
        <v>35</v>
      </c>
      <c r="O29" s="8">
        <v>71</v>
      </c>
      <c r="P29" s="23">
        <f>SUM(N29:O29)</f>
        <v>106</v>
      </c>
      <c r="Q29" s="16">
        <v>66</v>
      </c>
      <c r="R29" s="8">
        <v>77</v>
      </c>
      <c r="S29" s="23">
        <f>SUM(Q29:R29)</f>
        <v>143</v>
      </c>
      <c r="T29" s="16">
        <v>45</v>
      </c>
      <c r="U29" s="8">
        <v>62</v>
      </c>
      <c r="V29" s="23">
        <f>SUM(T29:U29)</f>
        <v>107</v>
      </c>
      <c r="W29" s="16">
        <v>53</v>
      </c>
      <c r="X29" s="8">
        <v>66</v>
      </c>
      <c r="Y29" s="23">
        <f>SUM(W29:X29)</f>
        <v>119</v>
      </c>
      <c r="Z29" s="16">
        <v>32</v>
      </c>
      <c r="AA29" s="8">
        <v>71</v>
      </c>
      <c r="AB29" s="23">
        <f>SUM(Z29:AA29)</f>
        <v>103</v>
      </c>
      <c r="AC29" s="16">
        <v>42</v>
      </c>
      <c r="AD29" s="8">
        <v>66</v>
      </c>
      <c r="AE29" s="23">
        <f>SUM(AC29:AD29)</f>
        <v>108</v>
      </c>
      <c r="AF29" s="16">
        <v>42</v>
      </c>
      <c r="AG29" s="8">
        <v>75</v>
      </c>
      <c r="AH29" s="23">
        <f>SUM(AF29:AG29)</f>
        <v>117</v>
      </c>
      <c r="AI29" s="16">
        <v>51</v>
      </c>
      <c r="AJ29" s="8">
        <v>50</v>
      </c>
      <c r="AK29" s="23">
        <f>SUM(AI29:AJ29)</f>
        <v>101</v>
      </c>
      <c r="AL29" s="16">
        <v>36</v>
      </c>
      <c r="AM29" s="8">
        <v>54</v>
      </c>
      <c r="AN29" s="23">
        <f>SUM(AL29:AM29)</f>
        <v>90</v>
      </c>
      <c r="AO29" s="16">
        <v>40</v>
      </c>
      <c r="AP29" s="8">
        <v>47</v>
      </c>
      <c r="AQ29" s="23">
        <f>SUM(AO29:AP29)</f>
        <v>87</v>
      </c>
      <c r="AR29" s="16">
        <v>44</v>
      </c>
      <c r="AS29" s="8">
        <v>57</v>
      </c>
      <c r="AT29" s="23">
        <f>SUM(AR29:AS29)</f>
        <v>101</v>
      </c>
      <c r="AU29" s="16">
        <v>28</v>
      </c>
      <c r="AV29" s="8">
        <v>56</v>
      </c>
      <c r="AW29" s="23">
        <f>SUM(AU29:AV29)</f>
        <v>84</v>
      </c>
      <c r="AX29" s="16">
        <v>20</v>
      </c>
      <c r="AY29" s="8">
        <v>54</v>
      </c>
      <c r="AZ29" s="23">
        <f>SUM(AX29:AY29)</f>
        <v>74</v>
      </c>
      <c r="BA29" s="16">
        <v>22</v>
      </c>
      <c r="BB29" s="8">
        <v>45</v>
      </c>
      <c r="BC29" s="23">
        <f>SUM(BA29:BB29)</f>
        <v>67</v>
      </c>
      <c r="BD29" s="16">
        <v>30</v>
      </c>
      <c r="BE29" s="8">
        <v>46</v>
      </c>
      <c r="BF29" s="23">
        <f>SUM(BD29:BE29)</f>
        <v>76</v>
      </c>
      <c r="BG29" s="16">
        <v>23</v>
      </c>
      <c r="BH29" s="8">
        <v>52</v>
      </c>
      <c r="BI29" s="23">
        <f>SUM(BG29:BH29)</f>
        <v>75</v>
      </c>
      <c r="BJ29" s="16">
        <v>26</v>
      </c>
      <c r="BK29" s="8">
        <v>31</v>
      </c>
      <c r="BL29" s="23">
        <f>SUM(BJ29:BK29)</f>
        <v>57</v>
      </c>
      <c r="BM29" s="16">
        <v>14</v>
      </c>
      <c r="BN29" s="8">
        <v>33</v>
      </c>
      <c r="BO29" s="23">
        <f>SUM(BM29:BN29)</f>
        <v>47</v>
      </c>
      <c r="BP29" s="16">
        <v>11</v>
      </c>
      <c r="BQ29" s="8">
        <v>21</v>
      </c>
      <c r="BR29" s="23">
        <f>SUM(BP29:BQ29)</f>
        <v>32</v>
      </c>
    </row>
    <row r="30" spans="1:70" x14ac:dyDescent="0.5">
      <c r="A30" s="181">
        <f t="shared" si="23"/>
        <v>83</v>
      </c>
      <c r="B30" s="16">
        <v>68</v>
      </c>
      <c r="C30" s="8">
        <v>73</v>
      </c>
      <c r="D30" s="23">
        <f>SUM(B30:C30)</f>
        <v>141</v>
      </c>
      <c r="E30" s="16">
        <v>73</v>
      </c>
      <c r="F30" s="8">
        <v>70</v>
      </c>
      <c r="G30" s="23">
        <f>SUM(E30:F30)</f>
        <v>143</v>
      </c>
      <c r="H30" s="16">
        <v>76</v>
      </c>
      <c r="I30" s="8">
        <v>76</v>
      </c>
      <c r="J30" s="23">
        <f>H30+I30</f>
        <v>152</v>
      </c>
      <c r="K30" s="16">
        <v>61</v>
      </c>
      <c r="L30" s="8">
        <v>79</v>
      </c>
      <c r="M30" s="23">
        <f>K30+L30</f>
        <v>140</v>
      </c>
      <c r="N30" s="16">
        <v>51</v>
      </c>
      <c r="O30" s="8">
        <v>80</v>
      </c>
      <c r="P30" s="23">
        <f>N30+O30</f>
        <v>131</v>
      </c>
      <c r="Q30" s="16">
        <v>42</v>
      </c>
      <c r="R30" s="8">
        <v>76</v>
      </c>
      <c r="S30" s="23">
        <f>Q30+R30</f>
        <v>118</v>
      </c>
      <c r="T30" s="16">
        <v>68</v>
      </c>
      <c r="U30" s="8">
        <v>81</v>
      </c>
      <c r="V30" s="23">
        <f>T30+U30</f>
        <v>149</v>
      </c>
      <c r="W30" s="16">
        <v>50</v>
      </c>
      <c r="X30" s="8">
        <v>62</v>
      </c>
      <c r="Y30" s="23">
        <f>W30+X30</f>
        <v>112</v>
      </c>
      <c r="Z30" s="16">
        <v>56</v>
      </c>
      <c r="AA30" s="8">
        <v>72</v>
      </c>
      <c r="AB30" s="23">
        <f>Z30+AA30</f>
        <v>128</v>
      </c>
      <c r="AC30" s="16">
        <v>37</v>
      </c>
      <c r="AD30" s="8">
        <v>73</v>
      </c>
      <c r="AE30" s="23">
        <f>AC30+AD30</f>
        <v>110</v>
      </c>
      <c r="AF30" s="16">
        <v>48</v>
      </c>
      <c r="AG30" s="8">
        <v>71</v>
      </c>
      <c r="AH30" s="23">
        <f>AF30+AG30</f>
        <v>119</v>
      </c>
      <c r="AI30" s="16">
        <v>45</v>
      </c>
      <c r="AJ30" s="8">
        <v>79</v>
      </c>
      <c r="AK30" s="23">
        <f>AI30+AJ30</f>
        <v>124</v>
      </c>
      <c r="AL30" s="16">
        <v>56</v>
      </c>
      <c r="AM30" s="8">
        <v>51</v>
      </c>
      <c r="AN30" s="23">
        <f>AL30+AM30</f>
        <v>107</v>
      </c>
      <c r="AO30" s="16">
        <v>37</v>
      </c>
      <c r="AP30" s="8">
        <v>57</v>
      </c>
      <c r="AQ30" s="23">
        <f>AO30+AP30</f>
        <v>94</v>
      </c>
      <c r="AR30" s="16">
        <v>44</v>
      </c>
      <c r="AS30" s="8">
        <v>50</v>
      </c>
      <c r="AT30" s="23">
        <f>AR30+AS30</f>
        <v>94</v>
      </c>
      <c r="AU30" s="16">
        <v>46</v>
      </c>
      <c r="AV30" s="8">
        <v>58</v>
      </c>
      <c r="AW30" s="23">
        <f>AU30+AV30</f>
        <v>104</v>
      </c>
      <c r="AX30" s="16">
        <v>32</v>
      </c>
      <c r="AY30" s="8">
        <v>61</v>
      </c>
      <c r="AZ30" s="23">
        <f>AX30+AY30</f>
        <v>93</v>
      </c>
      <c r="BA30" s="16">
        <v>20</v>
      </c>
      <c r="BB30" s="8">
        <v>58</v>
      </c>
      <c r="BC30" s="23">
        <f>BA30+BB30</f>
        <v>78</v>
      </c>
      <c r="BD30" s="16">
        <v>25</v>
      </c>
      <c r="BE30" s="8">
        <v>47</v>
      </c>
      <c r="BF30" s="23">
        <f>BD30+BE30</f>
        <v>72</v>
      </c>
      <c r="BG30" s="16">
        <v>30</v>
      </c>
      <c r="BH30" s="8">
        <v>47</v>
      </c>
      <c r="BI30" s="23">
        <f>BG30+BH30</f>
        <v>77</v>
      </c>
      <c r="BJ30" s="16">
        <v>21</v>
      </c>
      <c r="BK30" s="8">
        <v>56</v>
      </c>
      <c r="BL30" s="23">
        <f>BJ30+BK30</f>
        <v>77</v>
      </c>
      <c r="BM30" s="16">
        <v>30</v>
      </c>
      <c r="BN30" s="8">
        <v>33</v>
      </c>
      <c r="BO30" s="23">
        <f>BM30+BN30</f>
        <v>63</v>
      </c>
      <c r="BP30" s="16">
        <v>16</v>
      </c>
      <c r="BQ30" s="8">
        <v>34</v>
      </c>
      <c r="BR30" s="23">
        <f>BP30+BQ30</f>
        <v>50</v>
      </c>
    </row>
    <row r="31" spans="1:70" x14ac:dyDescent="0.5">
      <c r="A31" s="181">
        <f t="shared" si="23"/>
        <v>82</v>
      </c>
      <c r="B31" s="16">
        <v>62</v>
      </c>
      <c r="C31" s="8">
        <v>67</v>
      </c>
      <c r="D31" s="23">
        <f>SUM(B31:C31)</f>
        <v>129</v>
      </c>
      <c r="E31" s="16">
        <v>73</v>
      </c>
      <c r="F31" s="8">
        <v>75</v>
      </c>
      <c r="G31" s="23">
        <f>SUM(E31:F31)</f>
        <v>148</v>
      </c>
      <c r="H31" s="16">
        <v>77</v>
      </c>
      <c r="I31" s="8">
        <v>74</v>
      </c>
      <c r="J31" s="23">
        <f>SUM(H31:I31)</f>
        <v>151</v>
      </c>
      <c r="K31" s="16">
        <v>78</v>
      </c>
      <c r="L31" s="8">
        <v>77</v>
      </c>
      <c r="M31" s="23">
        <f>SUM(K31:L31)</f>
        <v>155</v>
      </c>
      <c r="N31" s="16">
        <v>66</v>
      </c>
      <c r="O31" s="8">
        <v>81</v>
      </c>
      <c r="P31" s="23">
        <f>SUM(N31:O31)</f>
        <v>147</v>
      </c>
      <c r="Q31" s="16">
        <v>52</v>
      </c>
      <c r="R31" s="8">
        <v>82</v>
      </c>
      <c r="S31" s="23">
        <f>SUM(Q31:R31)</f>
        <v>134</v>
      </c>
      <c r="T31" s="16">
        <v>43</v>
      </c>
      <c r="U31" s="8">
        <v>76</v>
      </c>
      <c r="V31" s="23">
        <f>SUM(T31:U31)</f>
        <v>119</v>
      </c>
      <c r="W31" s="16">
        <v>72</v>
      </c>
      <c r="X31" s="8">
        <v>87</v>
      </c>
      <c r="Y31" s="23">
        <f>SUM(W31:X31)</f>
        <v>159</v>
      </c>
      <c r="Z31" s="16">
        <v>55</v>
      </c>
      <c r="AA31" s="8">
        <v>69</v>
      </c>
      <c r="AB31" s="23">
        <f>SUM(Z31:AA31)</f>
        <v>124</v>
      </c>
      <c r="AC31" s="16">
        <v>60</v>
      </c>
      <c r="AD31" s="8">
        <v>77</v>
      </c>
      <c r="AE31" s="23">
        <f>SUM(AC31:AD31)</f>
        <v>137</v>
      </c>
      <c r="AF31" s="16">
        <v>37</v>
      </c>
      <c r="AG31" s="8">
        <v>75</v>
      </c>
      <c r="AH31" s="23">
        <f>SUM(AF31:AG31)</f>
        <v>112</v>
      </c>
      <c r="AI31" s="16">
        <v>51</v>
      </c>
      <c r="AJ31" s="8">
        <v>77</v>
      </c>
      <c r="AK31" s="23">
        <f>SUM(AI31:AJ31)</f>
        <v>128</v>
      </c>
      <c r="AL31" s="16">
        <v>50</v>
      </c>
      <c r="AM31" s="8">
        <v>85</v>
      </c>
      <c r="AN31" s="23">
        <f>SUM(AL31:AM31)</f>
        <v>135</v>
      </c>
      <c r="AO31" s="16">
        <v>62</v>
      </c>
      <c r="AP31" s="8">
        <v>54</v>
      </c>
      <c r="AQ31" s="23">
        <f>SUM(AO31:AP31)</f>
        <v>116</v>
      </c>
      <c r="AR31" s="16">
        <v>43</v>
      </c>
      <c r="AS31" s="8">
        <v>58</v>
      </c>
      <c r="AT31" s="23">
        <f>SUM(AR31:AS31)</f>
        <v>101</v>
      </c>
      <c r="AU31" s="16">
        <v>47</v>
      </c>
      <c r="AV31" s="8">
        <v>54</v>
      </c>
      <c r="AW31" s="23">
        <f>SUM(AU31:AV31)</f>
        <v>101</v>
      </c>
      <c r="AX31" s="16">
        <v>47</v>
      </c>
      <c r="AY31" s="8">
        <v>61</v>
      </c>
      <c r="AZ31" s="23">
        <f>SUM(AX31:AY31)</f>
        <v>108</v>
      </c>
      <c r="BA31" s="16">
        <v>36</v>
      </c>
      <c r="BB31" s="8">
        <v>66</v>
      </c>
      <c r="BC31" s="23">
        <f>SUM(BA31:BB31)</f>
        <v>102</v>
      </c>
      <c r="BD31" s="16">
        <v>23</v>
      </c>
      <c r="BE31" s="8">
        <v>60</v>
      </c>
      <c r="BF31" s="23">
        <f>SUM(BD31:BE31)</f>
        <v>83</v>
      </c>
      <c r="BG31" s="16">
        <v>25</v>
      </c>
      <c r="BH31" s="8">
        <v>51</v>
      </c>
      <c r="BI31" s="23">
        <f>SUM(BG31:BH31)</f>
        <v>76</v>
      </c>
      <c r="BJ31" s="16">
        <v>30</v>
      </c>
      <c r="BK31" s="8">
        <v>52</v>
      </c>
      <c r="BL31" s="23">
        <f>SUM(BJ31:BK31)</f>
        <v>82</v>
      </c>
      <c r="BM31" s="16">
        <v>26</v>
      </c>
      <c r="BN31" s="8">
        <v>57</v>
      </c>
      <c r="BO31" s="23">
        <f>SUM(BM31:BN31)</f>
        <v>83</v>
      </c>
      <c r="BP31" s="16">
        <v>33</v>
      </c>
      <c r="BQ31" s="8">
        <v>38</v>
      </c>
      <c r="BR31" s="23">
        <f>SUM(BP31:BQ31)</f>
        <v>71</v>
      </c>
    </row>
    <row r="32" spans="1:70" x14ac:dyDescent="0.5">
      <c r="A32" s="181">
        <f t="shared" si="23"/>
        <v>81</v>
      </c>
      <c r="B32" s="16">
        <v>72</v>
      </c>
      <c r="C32" s="8">
        <v>81</v>
      </c>
      <c r="D32" s="23">
        <f>SUM(B32:C32)</f>
        <v>153</v>
      </c>
      <c r="E32" s="16">
        <v>65</v>
      </c>
      <c r="F32" s="8">
        <v>68</v>
      </c>
      <c r="G32" s="23">
        <f>SUM(E32:F32)</f>
        <v>133</v>
      </c>
      <c r="H32" s="16">
        <v>84</v>
      </c>
      <c r="I32" s="8">
        <v>76</v>
      </c>
      <c r="J32" s="23">
        <f>SUM(H32:I32)</f>
        <v>160</v>
      </c>
      <c r="K32" s="16">
        <v>80</v>
      </c>
      <c r="L32" s="8">
        <v>77</v>
      </c>
      <c r="M32" s="23">
        <f>SUM(K32:L32)</f>
        <v>157</v>
      </c>
      <c r="N32" s="16">
        <v>82</v>
      </c>
      <c r="O32" s="8">
        <v>78</v>
      </c>
      <c r="P32" s="23">
        <f>SUM(N32:O32)</f>
        <v>160</v>
      </c>
      <c r="Q32" s="16">
        <v>71</v>
      </c>
      <c r="R32" s="8">
        <v>82</v>
      </c>
      <c r="S32" s="23">
        <f>SUM(Q32:R32)</f>
        <v>153</v>
      </c>
      <c r="T32" s="16">
        <v>53</v>
      </c>
      <c r="U32" s="8">
        <v>80</v>
      </c>
      <c r="V32" s="23">
        <f>SUM(T32:U32)</f>
        <v>133</v>
      </c>
      <c r="W32" s="16">
        <v>49</v>
      </c>
      <c r="X32" s="8">
        <v>78</v>
      </c>
      <c r="Y32" s="23">
        <f>SUM(W32:X32)</f>
        <v>127</v>
      </c>
      <c r="Z32" s="16">
        <v>79</v>
      </c>
      <c r="AA32" s="8">
        <v>92</v>
      </c>
      <c r="AB32" s="23">
        <f>SUM(Z32:AA32)</f>
        <v>171</v>
      </c>
      <c r="AC32" s="16">
        <v>57</v>
      </c>
      <c r="AD32" s="8">
        <v>73</v>
      </c>
      <c r="AE32" s="23">
        <f>SUM(AC32:AD32)</f>
        <v>130</v>
      </c>
      <c r="AF32" s="16">
        <v>67</v>
      </c>
      <c r="AG32" s="8">
        <v>81</v>
      </c>
      <c r="AH32" s="23">
        <f>SUM(AF32:AG32)</f>
        <v>148</v>
      </c>
      <c r="AI32" s="16">
        <v>43</v>
      </c>
      <c r="AJ32" s="8">
        <v>77</v>
      </c>
      <c r="AK32" s="23">
        <f>SUM(AI32:AJ32)</f>
        <v>120</v>
      </c>
      <c r="AL32" s="16">
        <v>53</v>
      </c>
      <c r="AM32" s="8">
        <v>80</v>
      </c>
      <c r="AN32" s="23">
        <f>SUM(AL32:AM32)</f>
        <v>133</v>
      </c>
      <c r="AO32" s="16">
        <v>55</v>
      </c>
      <c r="AP32" s="8">
        <v>87</v>
      </c>
      <c r="AQ32" s="23">
        <f>SUM(AO32:AP32)</f>
        <v>142</v>
      </c>
      <c r="AR32" s="16">
        <v>64</v>
      </c>
      <c r="AS32" s="8">
        <v>57</v>
      </c>
      <c r="AT32" s="23">
        <f>SUM(AR32:AS32)</f>
        <v>121</v>
      </c>
      <c r="AU32" s="16">
        <v>53</v>
      </c>
      <c r="AV32" s="8">
        <v>63</v>
      </c>
      <c r="AW32" s="23">
        <f>SUM(AU32:AV32)</f>
        <v>116</v>
      </c>
      <c r="AX32" s="16">
        <v>49</v>
      </c>
      <c r="AY32" s="8">
        <v>54</v>
      </c>
      <c r="AZ32" s="23">
        <f>SUM(AX32:AY32)</f>
        <v>103</v>
      </c>
      <c r="BA32" s="16">
        <v>50</v>
      </c>
      <c r="BB32" s="8">
        <v>63</v>
      </c>
      <c r="BC32" s="23">
        <f>SUM(BA32:BB32)</f>
        <v>113</v>
      </c>
      <c r="BD32" s="16">
        <v>38</v>
      </c>
      <c r="BE32" s="8">
        <v>72</v>
      </c>
      <c r="BF32" s="23">
        <f>SUM(BD32:BE32)</f>
        <v>110</v>
      </c>
      <c r="BG32" s="16">
        <v>29</v>
      </c>
      <c r="BH32" s="8">
        <v>60</v>
      </c>
      <c r="BI32" s="23">
        <f>SUM(BG32:BH32)</f>
        <v>89</v>
      </c>
      <c r="BJ32" s="16">
        <v>27</v>
      </c>
      <c r="BK32" s="8">
        <v>51</v>
      </c>
      <c r="BL32" s="23">
        <f>SUM(BJ32:BK32)</f>
        <v>78</v>
      </c>
      <c r="BM32" s="16">
        <v>30</v>
      </c>
      <c r="BN32" s="8">
        <v>53</v>
      </c>
      <c r="BO32" s="23">
        <f>SUM(BM32:BN32)</f>
        <v>83</v>
      </c>
      <c r="BP32" s="16">
        <v>30</v>
      </c>
      <c r="BQ32" s="8">
        <v>61</v>
      </c>
      <c r="BR32" s="23">
        <f>SUM(BP32:BQ32)</f>
        <v>91</v>
      </c>
    </row>
    <row r="33" spans="1:70" s="21" customFormat="1" ht="19.8" thickBot="1" x14ac:dyDescent="0.55000000000000004">
      <c r="A33" s="182">
        <f t="shared" si="23"/>
        <v>80</v>
      </c>
      <c r="B33" s="20">
        <v>86</v>
      </c>
      <c r="C33" s="21">
        <v>96</v>
      </c>
      <c r="D33" s="24">
        <f>B33+C33</f>
        <v>182</v>
      </c>
      <c r="E33" s="20">
        <v>75</v>
      </c>
      <c r="F33" s="21">
        <v>84</v>
      </c>
      <c r="G33" s="24">
        <f>E33+F33</f>
        <v>159</v>
      </c>
      <c r="H33" s="20">
        <v>67</v>
      </c>
      <c r="I33" s="21">
        <v>70</v>
      </c>
      <c r="J33" s="24">
        <f>SUM(H33:I33)</f>
        <v>137</v>
      </c>
      <c r="K33" s="20">
        <v>85</v>
      </c>
      <c r="L33" s="21">
        <v>76</v>
      </c>
      <c r="M33" s="24">
        <f>SUM(K33:L33)</f>
        <v>161</v>
      </c>
      <c r="N33" s="20">
        <v>85</v>
      </c>
      <c r="O33" s="21">
        <v>82</v>
      </c>
      <c r="P33" s="24">
        <f>SUM(N33:O33)</f>
        <v>167</v>
      </c>
      <c r="Q33" s="20">
        <v>89</v>
      </c>
      <c r="R33" s="21">
        <v>81</v>
      </c>
      <c r="S33" s="24">
        <f>SUM(Q33:R33)</f>
        <v>170</v>
      </c>
      <c r="T33" s="20">
        <v>70</v>
      </c>
      <c r="U33" s="21">
        <v>84</v>
      </c>
      <c r="V33" s="24">
        <f>SUM(T33:U33)</f>
        <v>154</v>
      </c>
      <c r="W33" s="20">
        <v>56</v>
      </c>
      <c r="X33" s="21">
        <v>81</v>
      </c>
      <c r="Y33" s="24">
        <f>SUM(W33:X33)</f>
        <v>137</v>
      </c>
      <c r="Z33" s="20">
        <v>53</v>
      </c>
      <c r="AA33" s="21">
        <v>82</v>
      </c>
      <c r="AB33" s="24">
        <f>SUM(Z33:AA33)</f>
        <v>135</v>
      </c>
      <c r="AC33" s="20">
        <v>79</v>
      </c>
      <c r="AD33" s="21">
        <v>93</v>
      </c>
      <c r="AE33" s="24">
        <f>SUM(AC33:AD33)</f>
        <v>172</v>
      </c>
      <c r="AF33" s="20">
        <v>61</v>
      </c>
      <c r="AG33" s="21">
        <v>77</v>
      </c>
      <c r="AH33" s="24">
        <f>SUM(AF33:AG33)</f>
        <v>138</v>
      </c>
      <c r="AI33" s="20">
        <v>75</v>
      </c>
      <c r="AJ33" s="21">
        <v>86</v>
      </c>
      <c r="AK33" s="24">
        <f>SUM(AI33:AJ33)</f>
        <v>161</v>
      </c>
      <c r="AL33" s="20">
        <v>48</v>
      </c>
      <c r="AM33" s="21">
        <v>81</v>
      </c>
      <c r="AN33" s="24">
        <f>SUM(AL33:AM33)</f>
        <v>129</v>
      </c>
      <c r="AO33" s="20">
        <v>55</v>
      </c>
      <c r="AP33" s="21">
        <v>85</v>
      </c>
      <c r="AQ33" s="24">
        <f>SUM(AO33:AP33)</f>
        <v>140</v>
      </c>
      <c r="AR33" s="20">
        <v>59</v>
      </c>
      <c r="AS33" s="21">
        <v>85</v>
      </c>
      <c r="AT33" s="24">
        <f>SUM(AR33:AS33)</f>
        <v>144</v>
      </c>
      <c r="AU33" s="20">
        <v>65</v>
      </c>
      <c r="AV33" s="21">
        <v>61</v>
      </c>
      <c r="AW33" s="24">
        <f>SUM(AU33:AV33)</f>
        <v>126</v>
      </c>
      <c r="AX33" s="20">
        <v>53</v>
      </c>
      <c r="AY33" s="21">
        <v>62</v>
      </c>
      <c r="AZ33" s="24">
        <f>SUM(AX33:AY33)</f>
        <v>115</v>
      </c>
      <c r="BA33" s="20">
        <v>53</v>
      </c>
      <c r="BB33" s="21">
        <v>56</v>
      </c>
      <c r="BC33" s="24">
        <f>SUM(BA33:BB33)</f>
        <v>109</v>
      </c>
      <c r="BD33" s="20">
        <v>52</v>
      </c>
      <c r="BE33" s="21">
        <v>69</v>
      </c>
      <c r="BF33" s="24">
        <f>SUM(BD33:BE33)</f>
        <v>121</v>
      </c>
      <c r="BG33" s="20">
        <v>43</v>
      </c>
      <c r="BH33" s="21">
        <v>76</v>
      </c>
      <c r="BI33" s="24">
        <f>SUM(BG33:BH33)</f>
        <v>119</v>
      </c>
      <c r="BJ33" s="20">
        <v>29</v>
      </c>
      <c r="BK33" s="21">
        <v>64</v>
      </c>
      <c r="BL33" s="24">
        <f>SUM(BJ33:BK33)</f>
        <v>93</v>
      </c>
      <c r="BM33" s="20">
        <v>34</v>
      </c>
      <c r="BN33" s="21">
        <v>52</v>
      </c>
      <c r="BO33" s="24">
        <f>SUM(BM33:BN33)</f>
        <v>86</v>
      </c>
      <c r="BP33" s="20">
        <v>37</v>
      </c>
      <c r="BQ33" s="21">
        <v>53</v>
      </c>
      <c r="BR33" s="24">
        <f>SUM(BP33:BQ33)</f>
        <v>90</v>
      </c>
    </row>
    <row r="34" spans="1:70" s="13" customFormat="1" x14ac:dyDescent="0.5">
      <c r="A34" s="180">
        <f t="shared" si="23"/>
        <v>79</v>
      </c>
      <c r="B34" s="17">
        <v>108</v>
      </c>
      <c r="C34" s="13">
        <v>112</v>
      </c>
      <c r="D34" s="25">
        <f>SUM(B34:C34)</f>
        <v>220</v>
      </c>
      <c r="E34" s="17">
        <v>87</v>
      </c>
      <c r="F34" s="13">
        <v>100</v>
      </c>
      <c r="G34" s="25">
        <f>SUM(E34:F34)</f>
        <v>187</v>
      </c>
      <c r="H34" s="17">
        <v>80</v>
      </c>
      <c r="I34" s="13">
        <v>87</v>
      </c>
      <c r="J34" s="25">
        <f>H34+I34</f>
        <v>167</v>
      </c>
      <c r="K34" s="17">
        <v>71</v>
      </c>
      <c r="L34" s="13">
        <v>72</v>
      </c>
      <c r="M34" s="25">
        <f>K34+L34</f>
        <v>143</v>
      </c>
      <c r="N34" s="17">
        <v>88</v>
      </c>
      <c r="O34" s="13">
        <v>80</v>
      </c>
      <c r="P34" s="25">
        <f>N34+O34</f>
        <v>168</v>
      </c>
      <c r="Q34" s="17">
        <v>89</v>
      </c>
      <c r="R34" s="13">
        <v>88</v>
      </c>
      <c r="S34" s="25">
        <f>Q34+R34</f>
        <v>177</v>
      </c>
      <c r="T34" s="17">
        <v>91</v>
      </c>
      <c r="U34" s="13">
        <v>81</v>
      </c>
      <c r="V34" s="25">
        <f>T34+U34</f>
        <v>172</v>
      </c>
      <c r="W34" s="17">
        <v>69</v>
      </c>
      <c r="X34" s="13">
        <v>86</v>
      </c>
      <c r="Y34" s="25">
        <f>W34+X34</f>
        <v>155</v>
      </c>
      <c r="Z34" s="17">
        <v>59</v>
      </c>
      <c r="AA34" s="13">
        <v>83</v>
      </c>
      <c r="AB34" s="25">
        <f>Z34+AA34</f>
        <v>142</v>
      </c>
      <c r="AC34" s="17">
        <v>55</v>
      </c>
      <c r="AD34" s="13">
        <v>83</v>
      </c>
      <c r="AE34" s="25">
        <f>AC34+AD34</f>
        <v>138</v>
      </c>
      <c r="AF34" s="17">
        <v>82</v>
      </c>
      <c r="AG34" s="13">
        <v>96</v>
      </c>
      <c r="AH34" s="25">
        <f>AF34+AG34</f>
        <v>178</v>
      </c>
      <c r="AI34" s="17">
        <v>62</v>
      </c>
      <c r="AJ34" s="13">
        <v>77</v>
      </c>
      <c r="AK34" s="25">
        <f>AI34+AJ34</f>
        <v>139</v>
      </c>
      <c r="AL34" s="17">
        <v>83</v>
      </c>
      <c r="AM34" s="13">
        <v>88</v>
      </c>
      <c r="AN34" s="25">
        <f>AL34+AM34</f>
        <v>171</v>
      </c>
      <c r="AO34" s="17">
        <v>54</v>
      </c>
      <c r="AP34" s="13">
        <v>86</v>
      </c>
      <c r="AQ34" s="25">
        <f>AO34+AP34</f>
        <v>140</v>
      </c>
      <c r="AR34" s="17">
        <v>54</v>
      </c>
      <c r="AS34" s="13">
        <v>85</v>
      </c>
      <c r="AT34" s="25">
        <f>AR34+AS34</f>
        <v>139</v>
      </c>
      <c r="AU34" s="17">
        <v>63</v>
      </c>
      <c r="AV34" s="13">
        <v>87</v>
      </c>
      <c r="AW34" s="25">
        <f>AU34+AV34</f>
        <v>150</v>
      </c>
      <c r="AX34" s="17">
        <v>67</v>
      </c>
      <c r="AY34" s="13">
        <v>64</v>
      </c>
      <c r="AZ34" s="25">
        <f>AX34+AY34</f>
        <v>131</v>
      </c>
      <c r="BA34" s="17">
        <v>57</v>
      </c>
      <c r="BB34" s="13">
        <v>63</v>
      </c>
      <c r="BC34" s="25">
        <f>BA34+BB34</f>
        <v>120</v>
      </c>
      <c r="BD34" s="17">
        <v>56</v>
      </c>
      <c r="BE34" s="13">
        <v>56</v>
      </c>
      <c r="BF34" s="25">
        <f>BD34+BE34</f>
        <v>112</v>
      </c>
      <c r="BG34" s="17">
        <v>54</v>
      </c>
      <c r="BH34" s="13">
        <v>72</v>
      </c>
      <c r="BI34" s="25">
        <f>BG34+BH34</f>
        <v>126</v>
      </c>
      <c r="BJ34" s="17">
        <v>44</v>
      </c>
      <c r="BK34" s="13">
        <v>74</v>
      </c>
      <c r="BL34" s="25">
        <f>BJ34+BK34</f>
        <v>118</v>
      </c>
      <c r="BM34" s="17">
        <v>34</v>
      </c>
      <c r="BN34" s="13">
        <v>67</v>
      </c>
      <c r="BO34" s="25">
        <f>BM34+BN34</f>
        <v>101</v>
      </c>
      <c r="BP34" s="17">
        <v>36</v>
      </c>
      <c r="BQ34" s="13">
        <v>57</v>
      </c>
      <c r="BR34" s="25">
        <f>BP34+BQ34</f>
        <v>93</v>
      </c>
    </row>
    <row r="35" spans="1:70" x14ac:dyDescent="0.5">
      <c r="A35" s="181">
        <f t="shared" si="23"/>
        <v>78</v>
      </c>
      <c r="B35" s="16">
        <v>124</v>
      </c>
      <c r="C35" s="8">
        <v>130</v>
      </c>
      <c r="D35" s="23">
        <f>SUM(B35:C35)</f>
        <v>254</v>
      </c>
      <c r="E35" s="16">
        <v>109</v>
      </c>
      <c r="F35" s="8">
        <v>113</v>
      </c>
      <c r="G35" s="23">
        <f>SUM(E35:F35)</f>
        <v>222</v>
      </c>
      <c r="H35" s="16">
        <v>94</v>
      </c>
      <c r="I35" s="8">
        <v>104</v>
      </c>
      <c r="J35" s="23">
        <f>SUM(H35:I35)</f>
        <v>198</v>
      </c>
      <c r="K35" s="16">
        <v>84</v>
      </c>
      <c r="L35" s="8">
        <v>92</v>
      </c>
      <c r="M35" s="23">
        <f>SUM(K35:L35)</f>
        <v>176</v>
      </c>
      <c r="N35" s="16">
        <v>72</v>
      </c>
      <c r="O35" s="8">
        <v>70</v>
      </c>
      <c r="P35" s="23">
        <f>SUM(N35:O35)</f>
        <v>142</v>
      </c>
      <c r="Q35" s="16">
        <v>89</v>
      </c>
      <c r="R35" s="8">
        <v>82</v>
      </c>
      <c r="S35" s="23">
        <f>SUM(Q35:R35)</f>
        <v>171</v>
      </c>
      <c r="T35" s="16">
        <v>92</v>
      </c>
      <c r="U35" s="8">
        <v>90</v>
      </c>
      <c r="V35" s="23">
        <f>SUM(T35:U35)</f>
        <v>182</v>
      </c>
      <c r="W35" s="16">
        <v>95</v>
      </c>
      <c r="X35" s="8">
        <v>85</v>
      </c>
      <c r="Y35" s="23">
        <f>SUM(W35:X35)</f>
        <v>180</v>
      </c>
      <c r="Z35" s="16">
        <v>73</v>
      </c>
      <c r="AA35" s="8">
        <v>86</v>
      </c>
      <c r="AB35" s="23">
        <f>SUM(Z35:AA35)</f>
        <v>159</v>
      </c>
      <c r="AC35" s="16">
        <v>62</v>
      </c>
      <c r="AD35" s="8">
        <v>84</v>
      </c>
      <c r="AE35" s="23">
        <f>SUM(AC35:AD35)</f>
        <v>146</v>
      </c>
      <c r="AF35" s="16">
        <v>57</v>
      </c>
      <c r="AG35" s="8">
        <v>86</v>
      </c>
      <c r="AH35" s="23">
        <f>SUM(AF35:AG35)</f>
        <v>143</v>
      </c>
      <c r="AI35" s="16">
        <v>88</v>
      </c>
      <c r="AJ35" s="8">
        <v>99</v>
      </c>
      <c r="AK35" s="23">
        <f>SUM(AI35:AJ35)</f>
        <v>187</v>
      </c>
      <c r="AL35" s="16">
        <v>67</v>
      </c>
      <c r="AM35" s="8">
        <v>76</v>
      </c>
      <c r="AN35" s="23">
        <f>SUM(AL35:AM35)</f>
        <v>143</v>
      </c>
      <c r="AO35" s="16">
        <v>93</v>
      </c>
      <c r="AP35" s="8">
        <v>90</v>
      </c>
      <c r="AQ35" s="23">
        <f>SUM(AO35:AP35)</f>
        <v>183</v>
      </c>
      <c r="AR35" s="16">
        <v>59</v>
      </c>
      <c r="AS35" s="8">
        <v>89</v>
      </c>
      <c r="AT35" s="23">
        <f>SUM(AR35:AS35)</f>
        <v>148</v>
      </c>
      <c r="AU35" s="16">
        <v>57</v>
      </c>
      <c r="AV35" s="8">
        <v>89</v>
      </c>
      <c r="AW35" s="23">
        <f>SUM(AU35:AV35)</f>
        <v>146</v>
      </c>
      <c r="AX35" s="16">
        <v>68</v>
      </c>
      <c r="AY35" s="8">
        <v>91</v>
      </c>
      <c r="AZ35" s="23">
        <f>SUM(AX35:AY35)</f>
        <v>159</v>
      </c>
      <c r="BA35" s="16">
        <v>73</v>
      </c>
      <c r="BB35" s="8">
        <v>67</v>
      </c>
      <c r="BC35" s="23">
        <f>SUM(BA35:BB35)</f>
        <v>140</v>
      </c>
      <c r="BD35" s="16">
        <v>63</v>
      </c>
      <c r="BE35" s="8">
        <v>68</v>
      </c>
      <c r="BF35" s="23">
        <f>SUM(BD35:BE35)</f>
        <v>131</v>
      </c>
      <c r="BG35" s="16">
        <v>59</v>
      </c>
      <c r="BH35" s="8">
        <v>61</v>
      </c>
      <c r="BI35" s="23">
        <f>SUM(BG35:BH35)</f>
        <v>120</v>
      </c>
      <c r="BJ35" s="16">
        <v>57</v>
      </c>
      <c r="BK35" s="8">
        <v>72</v>
      </c>
      <c r="BL35" s="23">
        <f>SUM(BJ35:BK35)</f>
        <v>129</v>
      </c>
      <c r="BM35" s="16">
        <v>47</v>
      </c>
      <c r="BN35" s="8">
        <v>75</v>
      </c>
      <c r="BO35" s="23">
        <f>SUM(BM35:BN35)</f>
        <v>122</v>
      </c>
      <c r="BP35" s="16">
        <v>36</v>
      </c>
      <c r="BQ35" s="8">
        <v>68</v>
      </c>
      <c r="BR35" s="23">
        <f>SUM(BP35:BQ35)</f>
        <v>104</v>
      </c>
    </row>
    <row r="36" spans="1:70" x14ac:dyDescent="0.5">
      <c r="A36" s="181">
        <f t="shared" si="23"/>
        <v>77</v>
      </c>
      <c r="B36" s="16">
        <v>127</v>
      </c>
      <c r="C36" s="8">
        <v>125</v>
      </c>
      <c r="D36" s="23">
        <f>SUM(B36:C36)</f>
        <v>252</v>
      </c>
      <c r="E36" s="16">
        <v>125</v>
      </c>
      <c r="F36" s="8">
        <v>131</v>
      </c>
      <c r="G36" s="23">
        <f>SUM(E36:F36)</f>
        <v>256</v>
      </c>
      <c r="H36" s="16">
        <v>114</v>
      </c>
      <c r="I36" s="8">
        <v>113</v>
      </c>
      <c r="J36" s="23">
        <f>SUM(H36:I36)</f>
        <v>227</v>
      </c>
      <c r="K36" s="16">
        <v>97</v>
      </c>
      <c r="L36" s="8">
        <v>108</v>
      </c>
      <c r="M36" s="23">
        <f>SUM(K36:L36)</f>
        <v>205</v>
      </c>
      <c r="N36" s="16">
        <v>86</v>
      </c>
      <c r="O36" s="8">
        <v>94</v>
      </c>
      <c r="P36" s="23">
        <f>SUM(N36:O36)</f>
        <v>180</v>
      </c>
      <c r="Q36" s="16">
        <v>70</v>
      </c>
      <c r="R36" s="8">
        <v>73</v>
      </c>
      <c r="S36" s="23">
        <f>SUM(Q36:R36)</f>
        <v>143</v>
      </c>
      <c r="T36" s="16">
        <v>92</v>
      </c>
      <c r="U36" s="8">
        <v>83</v>
      </c>
      <c r="V36" s="23">
        <f>SUM(T36:U36)</f>
        <v>175</v>
      </c>
      <c r="W36" s="16">
        <v>96</v>
      </c>
      <c r="X36" s="8">
        <v>95</v>
      </c>
      <c r="Y36" s="23">
        <f>SUM(W36:X36)</f>
        <v>191</v>
      </c>
      <c r="Z36" s="16">
        <v>102</v>
      </c>
      <c r="AA36" s="8">
        <v>87</v>
      </c>
      <c r="AB36" s="23">
        <f>SUM(Z36:AA36)</f>
        <v>189</v>
      </c>
      <c r="AC36" s="16">
        <v>77</v>
      </c>
      <c r="AD36" s="8">
        <v>86</v>
      </c>
      <c r="AE36" s="23">
        <f>SUM(AC36:AD36)</f>
        <v>163</v>
      </c>
      <c r="AF36" s="16">
        <v>64</v>
      </c>
      <c r="AG36" s="8">
        <v>86</v>
      </c>
      <c r="AH36" s="23">
        <f>SUM(AF36:AG36)</f>
        <v>150</v>
      </c>
      <c r="AI36" s="16">
        <v>62</v>
      </c>
      <c r="AJ36" s="8">
        <v>86</v>
      </c>
      <c r="AK36" s="23">
        <f>SUM(AI36:AJ36)</f>
        <v>148</v>
      </c>
      <c r="AL36" s="16">
        <v>92</v>
      </c>
      <c r="AM36" s="8">
        <v>98</v>
      </c>
      <c r="AN36" s="23">
        <f>SUM(AL36:AM36)</f>
        <v>190</v>
      </c>
      <c r="AO36" s="16">
        <v>71</v>
      </c>
      <c r="AP36" s="8">
        <v>75</v>
      </c>
      <c r="AQ36" s="23">
        <f>SUM(AO36:AP36)</f>
        <v>146</v>
      </c>
      <c r="AR36" s="16">
        <v>97</v>
      </c>
      <c r="AS36" s="8">
        <v>93</v>
      </c>
      <c r="AT36" s="23">
        <f>SUM(AR36:AS36)</f>
        <v>190</v>
      </c>
      <c r="AU36" s="16">
        <v>61</v>
      </c>
      <c r="AV36" s="8">
        <v>89</v>
      </c>
      <c r="AW36" s="23">
        <f>SUM(AU36:AV36)</f>
        <v>150</v>
      </c>
      <c r="AX36" s="16">
        <v>58</v>
      </c>
      <c r="AY36" s="8">
        <v>86</v>
      </c>
      <c r="AZ36" s="23">
        <f>SUM(AX36:AY36)</f>
        <v>144</v>
      </c>
      <c r="BA36" s="16">
        <v>71</v>
      </c>
      <c r="BB36" s="8">
        <v>90</v>
      </c>
      <c r="BC36" s="23">
        <f>SUM(BA36:BB36)</f>
        <v>161</v>
      </c>
      <c r="BD36" s="16">
        <v>76</v>
      </c>
      <c r="BE36" s="8">
        <v>66</v>
      </c>
      <c r="BF36" s="23">
        <f>SUM(BD36:BE36)</f>
        <v>142</v>
      </c>
      <c r="BG36" s="16">
        <v>65</v>
      </c>
      <c r="BH36" s="8">
        <v>66</v>
      </c>
      <c r="BI36" s="23">
        <f>SUM(BG36:BH36)</f>
        <v>131</v>
      </c>
      <c r="BJ36" s="16">
        <v>64</v>
      </c>
      <c r="BK36" s="8">
        <v>64</v>
      </c>
      <c r="BL36" s="23">
        <f>SUM(BJ36:BK36)</f>
        <v>128</v>
      </c>
      <c r="BM36" s="16">
        <v>59</v>
      </c>
      <c r="BN36" s="8">
        <v>77</v>
      </c>
      <c r="BO36" s="23">
        <f>SUM(BM36:BN36)</f>
        <v>136</v>
      </c>
      <c r="BP36" s="16">
        <v>48</v>
      </c>
      <c r="BQ36" s="8">
        <v>82</v>
      </c>
      <c r="BR36" s="23">
        <f>SUM(BP36:BQ36)</f>
        <v>130</v>
      </c>
    </row>
    <row r="37" spans="1:70" x14ac:dyDescent="0.5">
      <c r="A37" s="181">
        <f t="shared" si="23"/>
        <v>76</v>
      </c>
      <c r="B37" s="16">
        <v>141</v>
      </c>
      <c r="C37" s="8">
        <v>142</v>
      </c>
      <c r="D37" s="23">
        <f>B37+C37</f>
        <v>283</v>
      </c>
      <c r="E37" s="16">
        <v>134</v>
      </c>
      <c r="F37" s="8">
        <v>127</v>
      </c>
      <c r="G37" s="23">
        <f>E37+F37</f>
        <v>261</v>
      </c>
      <c r="H37" s="16">
        <v>133</v>
      </c>
      <c r="I37" s="8">
        <v>129</v>
      </c>
      <c r="J37" s="23">
        <f>SUM(H37:I37)</f>
        <v>262</v>
      </c>
      <c r="K37" s="16">
        <v>121</v>
      </c>
      <c r="L37" s="8">
        <v>116</v>
      </c>
      <c r="M37" s="23">
        <f>SUM(K37:L37)</f>
        <v>237</v>
      </c>
      <c r="N37" s="16">
        <v>101</v>
      </c>
      <c r="O37" s="8">
        <v>115</v>
      </c>
      <c r="P37" s="23">
        <f>SUM(N37:O37)</f>
        <v>216</v>
      </c>
      <c r="Q37" s="16">
        <v>88</v>
      </c>
      <c r="R37" s="8">
        <v>95</v>
      </c>
      <c r="S37" s="23">
        <f>SUM(Q37:R37)</f>
        <v>183</v>
      </c>
      <c r="T37" s="16">
        <v>75</v>
      </c>
      <c r="U37" s="8">
        <v>75</v>
      </c>
      <c r="V37" s="23">
        <f>SUM(T37:U37)</f>
        <v>150</v>
      </c>
      <c r="W37" s="16">
        <v>91</v>
      </c>
      <c r="X37" s="8">
        <v>85</v>
      </c>
      <c r="Y37" s="23">
        <f>SUM(W37:X37)</f>
        <v>176</v>
      </c>
      <c r="Z37" s="16">
        <v>98</v>
      </c>
      <c r="AA37" s="8">
        <v>98</v>
      </c>
      <c r="AB37" s="23">
        <f>SUM(Z37:AA37)</f>
        <v>196</v>
      </c>
      <c r="AC37" s="16">
        <v>105</v>
      </c>
      <c r="AD37" s="8">
        <v>90</v>
      </c>
      <c r="AE37" s="23">
        <f>SUM(AC37:AD37)</f>
        <v>195</v>
      </c>
      <c r="AF37" s="16">
        <v>85</v>
      </c>
      <c r="AG37" s="8">
        <v>87</v>
      </c>
      <c r="AH37" s="23">
        <f>SUM(AF37:AG37)</f>
        <v>172</v>
      </c>
      <c r="AI37" s="16">
        <v>67</v>
      </c>
      <c r="AJ37" s="8">
        <v>86</v>
      </c>
      <c r="AK37" s="23">
        <f>SUM(AI37:AJ37)</f>
        <v>153</v>
      </c>
      <c r="AL37" s="16">
        <v>66</v>
      </c>
      <c r="AM37" s="8">
        <v>87</v>
      </c>
      <c r="AN37" s="23">
        <f>SUM(AL37:AM37)</f>
        <v>153</v>
      </c>
      <c r="AO37" s="16">
        <v>95</v>
      </c>
      <c r="AP37" s="8">
        <v>103</v>
      </c>
      <c r="AQ37" s="23">
        <f>SUM(AO37:AP37)</f>
        <v>198</v>
      </c>
      <c r="AR37" s="16">
        <v>76</v>
      </c>
      <c r="AS37" s="8">
        <v>77</v>
      </c>
      <c r="AT37" s="23">
        <f>SUM(AR37:AS37)</f>
        <v>153</v>
      </c>
      <c r="AU37" s="16">
        <v>101</v>
      </c>
      <c r="AV37" s="8">
        <v>93</v>
      </c>
      <c r="AW37" s="23">
        <f>SUM(AU37:AV37)</f>
        <v>194</v>
      </c>
      <c r="AX37" s="16">
        <v>65</v>
      </c>
      <c r="AY37" s="8">
        <v>91</v>
      </c>
      <c r="AZ37" s="23">
        <f>SUM(AX37:AY37)</f>
        <v>156</v>
      </c>
      <c r="BA37" s="16">
        <v>61</v>
      </c>
      <c r="BB37" s="8">
        <v>89</v>
      </c>
      <c r="BC37" s="23">
        <f>SUM(BA37:BB37)</f>
        <v>150</v>
      </c>
      <c r="BD37" s="16">
        <v>76</v>
      </c>
      <c r="BE37" s="8">
        <v>91</v>
      </c>
      <c r="BF37" s="23">
        <f>SUM(BD37:BE37)</f>
        <v>167</v>
      </c>
      <c r="BG37" s="16">
        <v>78</v>
      </c>
      <c r="BH37" s="8">
        <v>66</v>
      </c>
      <c r="BI37" s="23">
        <f>SUM(BG37:BH37)</f>
        <v>144</v>
      </c>
      <c r="BJ37" s="16">
        <v>68</v>
      </c>
      <c r="BK37" s="8">
        <v>71</v>
      </c>
      <c r="BL37" s="23">
        <f>SUM(BJ37:BK37)</f>
        <v>139</v>
      </c>
      <c r="BM37" s="16">
        <v>67</v>
      </c>
      <c r="BN37" s="8">
        <v>69</v>
      </c>
      <c r="BO37" s="23">
        <f>SUM(BM37:BN37)</f>
        <v>136</v>
      </c>
      <c r="BP37" s="16">
        <v>61</v>
      </c>
      <c r="BQ37" s="8">
        <v>79</v>
      </c>
      <c r="BR37" s="23">
        <f>SUM(BP37:BQ37)</f>
        <v>140</v>
      </c>
    </row>
    <row r="38" spans="1:70" x14ac:dyDescent="0.5">
      <c r="A38" s="181">
        <f t="shared" si="23"/>
        <v>75</v>
      </c>
      <c r="B38" s="16">
        <v>126</v>
      </c>
      <c r="C38" s="8">
        <v>133</v>
      </c>
      <c r="D38" s="23">
        <f>SUM(B38:C38)</f>
        <v>259</v>
      </c>
      <c r="E38" s="16">
        <v>140</v>
      </c>
      <c r="F38" s="8">
        <v>147</v>
      </c>
      <c r="G38" s="23">
        <f>SUM(E38:F38)</f>
        <v>287</v>
      </c>
      <c r="H38" s="16">
        <v>136</v>
      </c>
      <c r="I38" s="8">
        <v>129</v>
      </c>
      <c r="J38" s="23">
        <f>H38+I38</f>
        <v>265</v>
      </c>
      <c r="K38" s="16">
        <v>137</v>
      </c>
      <c r="L38" s="8">
        <v>128</v>
      </c>
      <c r="M38" s="23">
        <f>K38+L38</f>
        <v>265</v>
      </c>
      <c r="N38" s="16">
        <v>126</v>
      </c>
      <c r="O38" s="8">
        <v>115</v>
      </c>
      <c r="P38" s="23">
        <f>N38+O38</f>
        <v>241</v>
      </c>
      <c r="Q38" s="16">
        <v>106</v>
      </c>
      <c r="R38" s="8">
        <v>115</v>
      </c>
      <c r="S38" s="23">
        <f>Q38+R38</f>
        <v>221</v>
      </c>
      <c r="T38" s="16">
        <v>91</v>
      </c>
      <c r="U38" s="8">
        <v>99</v>
      </c>
      <c r="V38" s="23">
        <f>T38+U38</f>
        <v>190</v>
      </c>
      <c r="W38" s="16">
        <v>78</v>
      </c>
      <c r="X38" s="8">
        <v>77</v>
      </c>
      <c r="Y38" s="23">
        <f>W38+X38</f>
        <v>155</v>
      </c>
      <c r="Z38" s="16">
        <v>95</v>
      </c>
      <c r="AA38" s="8">
        <v>87</v>
      </c>
      <c r="AB38" s="23">
        <f>Z38+AA38</f>
        <v>182</v>
      </c>
      <c r="AC38" s="16">
        <v>99</v>
      </c>
      <c r="AD38" s="8">
        <v>102</v>
      </c>
      <c r="AE38" s="23">
        <f>AC38+AD38</f>
        <v>201</v>
      </c>
      <c r="AF38" s="16">
        <v>109</v>
      </c>
      <c r="AG38" s="8">
        <v>92</v>
      </c>
      <c r="AH38" s="23">
        <f>AF38+AG38</f>
        <v>201</v>
      </c>
      <c r="AI38" s="16">
        <v>89</v>
      </c>
      <c r="AJ38" s="8">
        <v>89</v>
      </c>
      <c r="AK38" s="23">
        <f>AI38+AJ38</f>
        <v>178</v>
      </c>
      <c r="AL38" s="16">
        <v>71</v>
      </c>
      <c r="AM38" s="8">
        <v>88</v>
      </c>
      <c r="AN38" s="23">
        <f>AL38+AM38</f>
        <v>159</v>
      </c>
      <c r="AO38" s="16">
        <v>68</v>
      </c>
      <c r="AP38" s="8">
        <v>87</v>
      </c>
      <c r="AQ38" s="23">
        <f>AO38+AP38</f>
        <v>155</v>
      </c>
      <c r="AR38" s="16">
        <v>96</v>
      </c>
      <c r="AS38" s="8">
        <v>104</v>
      </c>
      <c r="AT38" s="23">
        <f>AR38+AS38</f>
        <v>200</v>
      </c>
      <c r="AU38" s="16">
        <v>80</v>
      </c>
      <c r="AV38" s="8">
        <v>79</v>
      </c>
      <c r="AW38" s="23">
        <f>AU38+AV38</f>
        <v>159</v>
      </c>
      <c r="AX38" s="16">
        <v>105</v>
      </c>
      <c r="AY38" s="8">
        <v>100</v>
      </c>
      <c r="AZ38" s="23">
        <f>AX38+AY38</f>
        <v>205</v>
      </c>
      <c r="BA38" s="16">
        <v>65</v>
      </c>
      <c r="BB38" s="8">
        <v>91</v>
      </c>
      <c r="BC38" s="23">
        <f>BA38+BB38</f>
        <v>156</v>
      </c>
      <c r="BD38" s="16">
        <v>63</v>
      </c>
      <c r="BE38" s="8">
        <v>94</v>
      </c>
      <c r="BF38" s="23">
        <f>BD38+BE38</f>
        <v>157</v>
      </c>
      <c r="BG38" s="16">
        <v>81</v>
      </c>
      <c r="BH38" s="8">
        <v>92</v>
      </c>
      <c r="BI38" s="23">
        <f>BG38+BH38</f>
        <v>173</v>
      </c>
      <c r="BJ38" s="16">
        <v>85</v>
      </c>
      <c r="BK38" s="8">
        <v>66</v>
      </c>
      <c r="BL38" s="23">
        <f>BJ38+BK38</f>
        <v>151</v>
      </c>
      <c r="BM38" s="16">
        <v>71</v>
      </c>
      <c r="BN38" s="8">
        <v>74</v>
      </c>
      <c r="BO38" s="23">
        <f>BM38+BN38</f>
        <v>145</v>
      </c>
      <c r="BP38" s="16">
        <v>71</v>
      </c>
      <c r="BQ38" s="8">
        <v>71</v>
      </c>
      <c r="BR38" s="23">
        <f>BP38+BQ38</f>
        <v>142</v>
      </c>
    </row>
    <row r="39" spans="1:70" x14ac:dyDescent="0.5">
      <c r="A39" s="181">
        <f t="shared" si="23"/>
        <v>74</v>
      </c>
      <c r="B39" s="16">
        <v>151</v>
      </c>
      <c r="C39" s="8">
        <v>133</v>
      </c>
      <c r="D39" s="23">
        <f>SUM(B39:C39)</f>
        <v>284</v>
      </c>
      <c r="E39" s="16">
        <v>127</v>
      </c>
      <c r="F39" s="8">
        <v>132</v>
      </c>
      <c r="G39" s="23">
        <f>SUM(E39:F39)</f>
        <v>259</v>
      </c>
      <c r="H39" s="16">
        <v>146</v>
      </c>
      <c r="I39" s="8">
        <v>149</v>
      </c>
      <c r="J39" s="23">
        <f>SUM(H39:I39)</f>
        <v>295</v>
      </c>
      <c r="K39" s="16">
        <v>141</v>
      </c>
      <c r="L39" s="8">
        <v>131</v>
      </c>
      <c r="M39" s="23">
        <f>SUM(K39:L39)</f>
        <v>272</v>
      </c>
      <c r="N39" s="16">
        <v>137</v>
      </c>
      <c r="O39" s="8">
        <v>127</v>
      </c>
      <c r="P39" s="23">
        <f>SUM(N39:O39)</f>
        <v>264</v>
      </c>
      <c r="Q39" s="16">
        <v>128</v>
      </c>
      <c r="R39" s="8">
        <v>118</v>
      </c>
      <c r="S39" s="23">
        <f>SUM(Q39:R39)</f>
        <v>246</v>
      </c>
      <c r="T39" s="16">
        <v>105</v>
      </c>
      <c r="U39" s="8">
        <v>115</v>
      </c>
      <c r="V39" s="23">
        <f>SUM(T39:U39)</f>
        <v>220</v>
      </c>
      <c r="W39" s="16">
        <v>96</v>
      </c>
      <c r="X39" s="8">
        <v>97</v>
      </c>
      <c r="Y39" s="23">
        <f>SUM(W39:X39)</f>
        <v>193</v>
      </c>
      <c r="Z39" s="16">
        <v>82</v>
      </c>
      <c r="AA39" s="8">
        <v>78</v>
      </c>
      <c r="AB39" s="23">
        <f>SUM(Z39:AA39)</f>
        <v>160</v>
      </c>
      <c r="AC39" s="16">
        <v>98</v>
      </c>
      <c r="AD39" s="8">
        <v>91</v>
      </c>
      <c r="AE39" s="23">
        <f>SUM(AC39:AD39)</f>
        <v>189</v>
      </c>
      <c r="AF39" s="16">
        <v>105</v>
      </c>
      <c r="AG39" s="8">
        <v>105</v>
      </c>
      <c r="AH39" s="23">
        <f>SUM(AF39:AG39)</f>
        <v>210</v>
      </c>
      <c r="AI39" s="16">
        <v>112</v>
      </c>
      <c r="AJ39" s="8">
        <v>91</v>
      </c>
      <c r="AK39" s="23">
        <f>SUM(AI39:AJ39)</f>
        <v>203</v>
      </c>
      <c r="AL39" s="16">
        <v>93</v>
      </c>
      <c r="AM39" s="8">
        <v>90</v>
      </c>
      <c r="AN39" s="23">
        <f>SUM(AL39:AM39)</f>
        <v>183</v>
      </c>
      <c r="AO39" s="16">
        <v>69</v>
      </c>
      <c r="AP39" s="8">
        <v>89</v>
      </c>
      <c r="AQ39" s="23">
        <f>SUM(AO39:AP39)</f>
        <v>158</v>
      </c>
      <c r="AR39" s="16">
        <v>70</v>
      </c>
      <c r="AS39" s="8">
        <v>91</v>
      </c>
      <c r="AT39" s="23">
        <f>SUM(AR39:AS39)</f>
        <v>161</v>
      </c>
      <c r="AU39" s="16">
        <v>102</v>
      </c>
      <c r="AV39" s="8">
        <v>103</v>
      </c>
      <c r="AW39" s="23">
        <f>SUM(AU39:AV39)</f>
        <v>205</v>
      </c>
      <c r="AX39" s="16">
        <v>83</v>
      </c>
      <c r="AY39" s="8">
        <v>79</v>
      </c>
      <c r="AZ39" s="23">
        <f>SUM(AX39:AY39)</f>
        <v>162</v>
      </c>
      <c r="BA39" s="16">
        <v>109</v>
      </c>
      <c r="BB39" s="8">
        <v>103</v>
      </c>
      <c r="BC39" s="23">
        <f>SUM(BA39:BB39)</f>
        <v>212</v>
      </c>
      <c r="BD39" s="16">
        <v>68</v>
      </c>
      <c r="BE39" s="8">
        <v>92</v>
      </c>
      <c r="BF39" s="23">
        <f>SUM(BD39:BE39)</f>
        <v>160</v>
      </c>
      <c r="BG39" s="16">
        <v>65</v>
      </c>
      <c r="BH39" s="8">
        <v>96</v>
      </c>
      <c r="BI39" s="23">
        <f>SUM(BG39:BH39)</f>
        <v>161</v>
      </c>
      <c r="BJ39" s="16">
        <v>84</v>
      </c>
      <c r="BK39" s="8">
        <v>96</v>
      </c>
      <c r="BL39" s="23">
        <f>SUM(BJ39:BK39)</f>
        <v>180</v>
      </c>
      <c r="BM39" s="16">
        <v>90</v>
      </c>
      <c r="BN39" s="8">
        <v>69</v>
      </c>
      <c r="BO39" s="23">
        <f>SUM(BM39:BN39)</f>
        <v>159</v>
      </c>
      <c r="BP39" s="16">
        <v>74</v>
      </c>
      <c r="BQ39" s="8">
        <v>74</v>
      </c>
      <c r="BR39" s="23">
        <f>SUM(BP39:BQ39)</f>
        <v>148</v>
      </c>
    </row>
    <row r="40" spans="1:70" x14ac:dyDescent="0.5">
      <c r="A40" s="181">
        <f t="shared" si="23"/>
        <v>73</v>
      </c>
      <c r="B40" s="16">
        <v>149</v>
      </c>
      <c r="C40" s="8">
        <v>168</v>
      </c>
      <c r="D40" s="23">
        <f>SUM(B40:C40)</f>
        <v>317</v>
      </c>
      <c r="E40" s="16">
        <v>155</v>
      </c>
      <c r="F40" s="8">
        <v>135</v>
      </c>
      <c r="G40" s="23">
        <f>SUM(E40:F40)</f>
        <v>290</v>
      </c>
      <c r="H40" s="16">
        <v>133</v>
      </c>
      <c r="I40" s="8">
        <v>135</v>
      </c>
      <c r="J40" s="23">
        <f>SUM(H40:I40)</f>
        <v>268</v>
      </c>
      <c r="K40" s="16">
        <v>151</v>
      </c>
      <c r="L40" s="8">
        <v>146</v>
      </c>
      <c r="M40" s="23">
        <f>SUM(K40:L40)</f>
        <v>297</v>
      </c>
      <c r="N40" s="16">
        <v>146</v>
      </c>
      <c r="O40" s="8">
        <v>132</v>
      </c>
      <c r="P40" s="23">
        <f>SUM(N40:O40)</f>
        <v>278</v>
      </c>
      <c r="Q40" s="16">
        <v>140</v>
      </c>
      <c r="R40" s="8">
        <v>134</v>
      </c>
      <c r="S40" s="23">
        <f>SUM(Q40:R40)</f>
        <v>274</v>
      </c>
      <c r="T40" s="16">
        <v>129</v>
      </c>
      <c r="U40" s="8">
        <v>117</v>
      </c>
      <c r="V40" s="23">
        <f>SUM(T40:U40)</f>
        <v>246</v>
      </c>
      <c r="W40" s="16">
        <v>104</v>
      </c>
      <c r="X40" s="8">
        <v>114</v>
      </c>
      <c r="Y40" s="23">
        <f>SUM(W40:X40)</f>
        <v>218</v>
      </c>
      <c r="Z40" s="16">
        <v>99</v>
      </c>
      <c r="AA40" s="8">
        <v>98</v>
      </c>
      <c r="AB40" s="23">
        <f>SUM(Z40:AA40)</f>
        <v>197</v>
      </c>
      <c r="AC40" s="16">
        <v>84</v>
      </c>
      <c r="AD40" s="8">
        <v>81</v>
      </c>
      <c r="AE40" s="23">
        <f>SUM(AC40:AD40)</f>
        <v>165</v>
      </c>
      <c r="AF40" s="16">
        <v>101</v>
      </c>
      <c r="AG40" s="8">
        <v>92</v>
      </c>
      <c r="AH40" s="23">
        <f>SUM(AF40:AG40)</f>
        <v>193</v>
      </c>
      <c r="AI40" s="16">
        <v>107</v>
      </c>
      <c r="AJ40" s="8">
        <v>105</v>
      </c>
      <c r="AK40" s="23">
        <f>SUM(AI40:AJ40)</f>
        <v>212</v>
      </c>
      <c r="AL40" s="16">
        <v>114</v>
      </c>
      <c r="AM40" s="8">
        <v>89</v>
      </c>
      <c r="AN40" s="23">
        <f>SUM(AL40:AM40)</f>
        <v>203</v>
      </c>
      <c r="AO40" s="16">
        <v>97</v>
      </c>
      <c r="AP40" s="8">
        <v>91</v>
      </c>
      <c r="AQ40" s="23">
        <f>SUM(AO40:AP40)</f>
        <v>188</v>
      </c>
      <c r="AR40" s="16">
        <v>73</v>
      </c>
      <c r="AS40" s="8">
        <v>90</v>
      </c>
      <c r="AT40" s="23">
        <f>SUM(AR40:AS40)</f>
        <v>163</v>
      </c>
      <c r="AU40" s="16">
        <v>76</v>
      </c>
      <c r="AV40" s="8">
        <v>91</v>
      </c>
      <c r="AW40" s="23">
        <f>SUM(AU40:AV40)</f>
        <v>167</v>
      </c>
      <c r="AX40" s="16">
        <v>106</v>
      </c>
      <c r="AY40" s="8">
        <v>101</v>
      </c>
      <c r="AZ40" s="23">
        <f>SUM(AX40:AY40)</f>
        <v>207</v>
      </c>
      <c r="BA40" s="16">
        <v>86</v>
      </c>
      <c r="BB40" s="8">
        <v>83</v>
      </c>
      <c r="BC40" s="23">
        <f>SUM(BA40:BB40)</f>
        <v>169</v>
      </c>
      <c r="BD40" s="16">
        <v>112</v>
      </c>
      <c r="BE40" s="8">
        <v>104</v>
      </c>
      <c r="BF40" s="23">
        <f>SUM(BD40:BE40)</f>
        <v>216</v>
      </c>
      <c r="BG40" s="16">
        <v>70</v>
      </c>
      <c r="BH40" s="8">
        <v>95</v>
      </c>
      <c r="BI40" s="23">
        <f>SUM(BG40:BH40)</f>
        <v>165</v>
      </c>
      <c r="BJ40" s="16">
        <v>68</v>
      </c>
      <c r="BK40" s="8">
        <v>97</v>
      </c>
      <c r="BL40" s="23">
        <f>SUM(BJ40:BK40)</f>
        <v>165</v>
      </c>
      <c r="BM40" s="16">
        <v>86</v>
      </c>
      <c r="BN40" s="8">
        <v>99</v>
      </c>
      <c r="BO40" s="23">
        <f>SUM(BM40:BN40)</f>
        <v>185</v>
      </c>
      <c r="BP40" s="16">
        <v>94</v>
      </c>
      <c r="BQ40" s="8">
        <v>71</v>
      </c>
      <c r="BR40" s="23">
        <f>SUM(BP40:BQ40)</f>
        <v>165</v>
      </c>
    </row>
    <row r="41" spans="1:70" x14ac:dyDescent="0.5">
      <c r="A41" s="181">
        <f t="shared" si="23"/>
        <v>72</v>
      </c>
      <c r="B41" s="16">
        <v>152</v>
      </c>
      <c r="C41" s="8">
        <v>157</v>
      </c>
      <c r="D41" s="23">
        <f>B41+C41</f>
        <v>309</v>
      </c>
      <c r="E41" s="16">
        <v>151</v>
      </c>
      <c r="F41" s="8">
        <v>167</v>
      </c>
      <c r="G41" s="23">
        <f>E41+F41</f>
        <v>318</v>
      </c>
      <c r="H41" s="16">
        <v>158</v>
      </c>
      <c r="I41" s="8">
        <v>136</v>
      </c>
      <c r="J41" s="23">
        <f>SUM(H41:I41)</f>
        <v>294</v>
      </c>
      <c r="K41" s="16">
        <v>136</v>
      </c>
      <c r="L41" s="8">
        <v>137</v>
      </c>
      <c r="M41" s="23">
        <f>SUM(K41:L41)</f>
        <v>273</v>
      </c>
      <c r="N41" s="16">
        <v>158</v>
      </c>
      <c r="O41" s="8">
        <v>146</v>
      </c>
      <c r="P41" s="23">
        <f>SUM(N41:O41)</f>
        <v>304</v>
      </c>
      <c r="Q41" s="16">
        <v>148</v>
      </c>
      <c r="R41" s="8">
        <v>133</v>
      </c>
      <c r="S41" s="23">
        <f>SUM(Q41:R41)</f>
        <v>281</v>
      </c>
      <c r="T41" s="16">
        <v>138</v>
      </c>
      <c r="U41" s="8">
        <v>133</v>
      </c>
      <c r="V41" s="23">
        <f>SUM(T41:U41)</f>
        <v>271</v>
      </c>
      <c r="W41" s="16">
        <v>129</v>
      </c>
      <c r="X41" s="8">
        <v>119</v>
      </c>
      <c r="Y41" s="23">
        <f>SUM(W41:X41)</f>
        <v>248</v>
      </c>
      <c r="Z41" s="16">
        <v>106</v>
      </c>
      <c r="AA41" s="8">
        <v>120</v>
      </c>
      <c r="AB41" s="23">
        <f>SUM(Z41:AA41)</f>
        <v>226</v>
      </c>
      <c r="AC41" s="16">
        <v>103</v>
      </c>
      <c r="AD41" s="8">
        <v>98</v>
      </c>
      <c r="AE41" s="23">
        <f>SUM(AC41:AD41)</f>
        <v>201</v>
      </c>
      <c r="AF41" s="16">
        <v>85</v>
      </c>
      <c r="AG41" s="8">
        <v>82</v>
      </c>
      <c r="AH41" s="23">
        <f>SUM(AF41:AG41)</f>
        <v>167</v>
      </c>
      <c r="AI41" s="16">
        <v>105</v>
      </c>
      <c r="AJ41" s="8">
        <v>91</v>
      </c>
      <c r="AK41" s="23">
        <f>SUM(AI41:AJ41)</f>
        <v>196</v>
      </c>
      <c r="AL41" s="16">
        <v>111</v>
      </c>
      <c r="AM41" s="8">
        <v>108</v>
      </c>
      <c r="AN41" s="23">
        <f>SUM(AL41:AM41)</f>
        <v>219</v>
      </c>
      <c r="AO41" s="16">
        <v>116</v>
      </c>
      <c r="AP41" s="8">
        <v>91</v>
      </c>
      <c r="AQ41" s="23">
        <f>SUM(AO41:AP41)</f>
        <v>207</v>
      </c>
      <c r="AR41" s="16">
        <v>99</v>
      </c>
      <c r="AS41" s="8">
        <v>93</v>
      </c>
      <c r="AT41" s="23">
        <f>SUM(AR41:AS41)</f>
        <v>192</v>
      </c>
      <c r="AU41" s="16">
        <v>72</v>
      </c>
      <c r="AV41" s="8">
        <v>92</v>
      </c>
      <c r="AW41" s="23">
        <f>SUM(AU41:AV41)</f>
        <v>164</v>
      </c>
      <c r="AX41" s="16">
        <v>76</v>
      </c>
      <c r="AY41" s="8">
        <v>91</v>
      </c>
      <c r="AZ41" s="23">
        <f>SUM(AX41:AY41)</f>
        <v>167</v>
      </c>
      <c r="BA41" s="16">
        <v>108</v>
      </c>
      <c r="BB41" s="8">
        <v>98</v>
      </c>
      <c r="BC41" s="23">
        <f>SUM(BA41:BB41)</f>
        <v>206</v>
      </c>
      <c r="BD41" s="16">
        <v>88</v>
      </c>
      <c r="BE41" s="8">
        <v>83</v>
      </c>
      <c r="BF41" s="23">
        <f>SUM(BD41:BE41)</f>
        <v>171</v>
      </c>
      <c r="BG41" s="16">
        <v>116</v>
      </c>
      <c r="BH41" s="8">
        <v>104</v>
      </c>
      <c r="BI41" s="23">
        <f>SUM(BG41:BH41)</f>
        <v>220</v>
      </c>
      <c r="BJ41" s="16">
        <v>71</v>
      </c>
      <c r="BK41" s="8">
        <v>98</v>
      </c>
      <c r="BL41" s="23">
        <f>SUM(BJ41:BK41)</f>
        <v>169</v>
      </c>
      <c r="BM41" s="16">
        <v>70</v>
      </c>
      <c r="BN41" s="8">
        <v>98</v>
      </c>
      <c r="BO41" s="23">
        <f>SUM(BM41:BN41)</f>
        <v>168</v>
      </c>
      <c r="BP41" s="16">
        <v>91</v>
      </c>
      <c r="BQ41" s="8">
        <v>101</v>
      </c>
      <c r="BR41" s="23">
        <f>SUM(BP41:BQ41)</f>
        <v>192</v>
      </c>
    </row>
    <row r="42" spans="1:70" x14ac:dyDescent="0.5">
      <c r="A42" s="181">
        <f t="shared" si="23"/>
        <v>71</v>
      </c>
      <c r="B42" s="16">
        <v>180</v>
      </c>
      <c r="C42" s="8">
        <v>161</v>
      </c>
      <c r="D42" s="23">
        <f>SUM(B42:C42)</f>
        <v>341</v>
      </c>
      <c r="E42" s="16">
        <v>152</v>
      </c>
      <c r="F42" s="8">
        <v>157</v>
      </c>
      <c r="G42" s="23">
        <f>SUM(E42:F42)</f>
        <v>309</v>
      </c>
      <c r="H42" s="16">
        <v>152</v>
      </c>
      <c r="I42" s="8">
        <v>167</v>
      </c>
      <c r="J42" s="23">
        <f>H42+I42</f>
        <v>319</v>
      </c>
      <c r="K42" s="16">
        <v>158</v>
      </c>
      <c r="L42" s="8">
        <v>138</v>
      </c>
      <c r="M42" s="23">
        <f>K42+L42</f>
        <v>296</v>
      </c>
      <c r="N42" s="16">
        <v>138</v>
      </c>
      <c r="O42" s="8">
        <v>139</v>
      </c>
      <c r="P42" s="23">
        <f>N42+O42</f>
        <v>277</v>
      </c>
      <c r="Q42" s="16">
        <v>160</v>
      </c>
      <c r="R42" s="8">
        <v>151</v>
      </c>
      <c r="S42" s="23">
        <f>Q42+R42</f>
        <v>311</v>
      </c>
      <c r="T42" s="16">
        <v>150</v>
      </c>
      <c r="U42" s="8">
        <v>133</v>
      </c>
      <c r="V42" s="23">
        <f>T42+U42</f>
        <v>283</v>
      </c>
      <c r="W42" s="16">
        <v>141</v>
      </c>
      <c r="X42" s="8">
        <v>135</v>
      </c>
      <c r="Y42" s="23">
        <f>W42+X42</f>
        <v>276</v>
      </c>
      <c r="Z42" s="16">
        <v>134</v>
      </c>
      <c r="AA42" s="8">
        <v>122</v>
      </c>
      <c r="AB42" s="23">
        <f>Z42+AA42</f>
        <v>256</v>
      </c>
      <c r="AC42" s="16">
        <v>107</v>
      </c>
      <c r="AD42" s="8">
        <v>121</v>
      </c>
      <c r="AE42" s="23">
        <f>AC42+AD42</f>
        <v>228</v>
      </c>
      <c r="AF42" s="16">
        <v>104</v>
      </c>
      <c r="AG42" s="8">
        <v>99</v>
      </c>
      <c r="AH42" s="23">
        <f>AF42+AG42</f>
        <v>203</v>
      </c>
      <c r="AI42" s="16">
        <v>89</v>
      </c>
      <c r="AJ42" s="8">
        <v>84</v>
      </c>
      <c r="AK42" s="23">
        <f>AI42+AJ42</f>
        <v>173</v>
      </c>
      <c r="AL42" s="16">
        <v>105</v>
      </c>
      <c r="AM42" s="8">
        <v>91</v>
      </c>
      <c r="AN42" s="23">
        <f>AL42+AM42</f>
        <v>196</v>
      </c>
      <c r="AO42" s="16">
        <v>111</v>
      </c>
      <c r="AP42" s="8">
        <v>109</v>
      </c>
      <c r="AQ42" s="23">
        <f>AO42+AP42</f>
        <v>220</v>
      </c>
      <c r="AR42" s="16">
        <v>116</v>
      </c>
      <c r="AS42" s="8">
        <v>94</v>
      </c>
      <c r="AT42" s="23">
        <f>AR42+AS42</f>
        <v>210</v>
      </c>
      <c r="AU42" s="16">
        <v>100</v>
      </c>
      <c r="AV42" s="8">
        <v>97</v>
      </c>
      <c r="AW42" s="23">
        <f>AU42+AV42</f>
        <v>197</v>
      </c>
      <c r="AX42" s="16">
        <v>74</v>
      </c>
      <c r="AY42" s="8">
        <v>94</v>
      </c>
      <c r="AZ42" s="23">
        <f>AX42+AY42</f>
        <v>168</v>
      </c>
      <c r="BA42" s="16">
        <v>79</v>
      </c>
      <c r="BB42" s="8">
        <v>90</v>
      </c>
      <c r="BC42" s="23">
        <f>BA42+BB42</f>
        <v>169</v>
      </c>
      <c r="BD42" s="16">
        <v>111</v>
      </c>
      <c r="BE42" s="8">
        <v>98</v>
      </c>
      <c r="BF42" s="23">
        <f>BD42+BE42</f>
        <v>209</v>
      </c>
      <c r="BG42" s="16">
        <v>90</v>
      </c>
      <c r="BH42" s="8">
        <v>82</v>
      </c>
      <c r="BI42" s="23">
        <f>BG42+BH42</f>
        <v>172</v>
      </c>
      <c r="BJ42" s="16">
        <v>117</v>
      </c>
      <c r="BK42" s="8">
        <v>105</v>
      </c>
      <c r="BL42" s="23">
        <f>BJ42+BK42</f>
        <v>222</v>
      </c>
      <c r="BM42" s="16">
        <v>74</v>
      </c>
      <c r="BN42" s="8">
        <v>98</v>
      </c>
      <c r="BO42" s="23">
        <f>BM42+BN42</f>
        <v>172</v>
      </c>
      <c r="BP42" s="16">
        <v>72</v>
      </c>
      <c r="BQ42" s="8">
        <v>102</v>
      </c>
      <c r="BR42" s="23">
        <f>BP42+BQ42</f>
        <v>174</v>
      </c>
    </row>
    <row r="43" spans="1:70" s="21" customFormat="1" ht="19.8" thickBot="1" x14ac:dyDescent="0.55000000000000004">
      <c r="A43" s="182">
        <f t="shared" si="23"/>
        <v>70</v>
      </c>
      <c r="B43" s="20">
        <v>170</v>
      </c>
      <c r="C43" s="21">
        <v>171</v>
      </c>
      <c r="D43" s="24">
        <f>SUM(B43:C43)</f>
        <v>341</v>
      </c>
      <c r="E43" s="20">
        <v>188</v>
      </c>
      <c r="F43" s="21">
        <v>162</v>
      </c>
      <c r="G43" s="24">
        <f>SUM(E43:F43)</f>
        <v>350</v>
      </c>
      <c r="H43" s="20">
        <v>152</v>
      </c>
      <c r="I43" s="21">
        <v>159</v>
      </c>
      <c r="J43" s="24">
        <f>SUM(H43:I43)</f>
        <v>311</v>
      </c>
      <c r="K43" s="20">
        <v>154</v>
      </c>
      <c r="L43" s="21">
        <v>168</v>
      </c>
      <c r="M43" s="24">
        <f>SUM(K43:L43)</f>
        <v>322</v>
      </c>
      <c r="N43" s="20">
        <v>160</v>
      </c>
      <c r="O43" s="21">
        <v>141</v>
      </c>
      <c r="P43" s="24">
        <f>SUM(N43:O43)</f>
        <v>301</v>
      </c>
      <c r="Q43" s="20">
        <v>142</v>
      </c>
      <c r="R43" s="21">
        <v>144</v>
      </c>
      <c r="S43" s="24">
        <f>SUM(Q43:R43)</f>
        <v>286</v>
      </c>
      <c r="T43" s="20">
        <v>163</v>
      </c>
      <c r="U43" s="21">
        <v>152</v>
      </c>
      <c r="V43" s="24">
        <f>SUM(T43:U43)</f>
        <v>315</v>
      </c>
      <c r="W43" s="20">
        <v>148</v>
      </c>
      <c r="X43" s="21">
        <v>137</v>
      </c>
      <c r="Y43" s="24">
        <f>SUM(W43:X43)</f>
        <v>285</v>
      </c>
      <c r="Z43" s="20">
        <v>142</v>
      </c>
      <c r="AA43" s="21">
        <v>136</v>
      </c>
      <c r="AB43" s="24">
        <f>SUM(Z43:AA43)</f>
        <v>278</v>
      </c>
      <c r="AC43" s="20">
        <v>135</v>
      </c>
      <c r="AD43" s="21">
        <v>124</v>
      </c>
      <c r="AE43" s="24">
        <f>SUM(AC43:AD43)</f>
        <v>259</v>
      </c>
      <c r="AF43" s="20">
        <v>108</v>
      </c>
      <c r="AG43" s="21">
        <v>121</v>
      </c>
      <c r="AH43" s="24">
        <f>SUM(AF43:AG43)</f>
        <v>229</v>
      </c>
      <c r="AI43" s="20">
        <v>108</v>
      </c>
      <c r="AJ43" s="21">
        <v>99</v>
      </c>
      <c r="AK43" s="24">
        <f>SUM(AI43:AJ43)</f>
        <v>207</v>
      </c>
      <c r="AL43" s="20">
        <v>90</v>
      </c>
      <c r="AM43" s="21">
        <v>86</v>
      </c>
      <c r="AN43" s="24">
        <f>SUM(AL43:AM43)</f>
        <v>176</v>
      </c>
      <c r="AO43" s="20">
        <v>105</v>
      </c>
      <c r="AP43" s="21">
        <v>95</v>
      </c>
      <c r="AQ43" s="24">
        <f>SUM(AO43:AP43)</f>
        <v>200</v>
      </c>
      <c r="AR43" s="20">
        <v>115</v>
      </c>
      <c r="AS43" s="21">
        <v>108</v>
      </c>
      <c r="AT43" s="24">
        <f>SUM(AR43:AS43)</f>
        <v>223</v>
      </c>
      <c r="AU43" s="20">
        <v>123</v>
      </c>
      <c r="AV43" s="21">
        <v>94</v>
      </c>
      <c r="AW43" s="24">
        <f>SUM(AU43:AV43)</f>
        <v>217</v>
      </c>
      <c r="AX43" s="20">
        <v>100</v>
      </c>
      <c r="AY43" s="21">
        <v>98</v>
      </c>
      <c r="AZ43" s="24">
        <f>SUM(AX43:AY43)</f>
        <v>198</v>
      </c>
      <c r="BA43" s="20">
        <v>76</v>
      </c>
      <c r="BB43" s="21">
        <v>94</v>
      </c>
      <c r="BC43" s="24">
        <f>SUM(BA43:BB43)</f>
        <v>170</v>
      </c>
      <c r="BD43" s="20">
        <v>80</v>
      </c>
      <c r="BE43" s="21">
        <v>91</v>
      </c>
      <c r="BF43" s="24">
        <f>SUM(BD43:BE43)</f>
        <v>171</v>
      </c>
      <c r="BG43" s="20">
        <v>110</v>
      </c>
      <c r="BH43" s="21">
        <v>100</v>
      </c>
      <c r="BI43" s="24">
        <f>SUM(BG43:BH43)</f>
        <v>210</v>
      </c>
      <c r="BJ43" s="20">
        <v>95</v>
      </c>
      <c r="BK43" s="21">
        <v>82</v>
      </c>
      <c r="BL43" s="24">
        <f>SUM(BJ43:BK43)</f>
        <v>177</v>
      </c>
      <c r="BM43" s="20">
        <v>118</v>
      </c>
      <c r="BN43" s="21">
        <v>105</v>
      </c>
      <c r="BO43" s="24">
        <f>SUM(BM43:BN43)</f>
        <v>223</v>
      </c>
      <c r="BP43" s="20">
        <v>75</v>
      </c>
      <c r="BQ43" s="21">
        <v>101</v>
      </c>
      <c r="BR43" s="24">
        <f>SUM(BP43:BQ43)</f>
        <v>176</v>
      </c>
    </row>
    <row r="44" spans="1:70" s="13" customFormat="1" x14ac:dyDescent="0.5">
      <c r="A44" s="180">
        <f t="shared" si="23"/>
        <v>69</v>
      </c>
      <c r="B44" s="17">
        <v>196</v>
      </c>
      <c r="C44" s="13">
        <v>174</v>
      </c>
      <c r="D44" s="25">
        <f t="shared" ref="D44:D64" si="42">SUM(B44:C44)</f>
        <v>370</v>
      </c>
      <c r="E44" s="17">
        <v>171</v>
      </c>
      <c r="F44" s="13">
        <v>171</v>
      </c>
      <c r="G44" s="25">
        <f t="shared" ref="G44:G64" si="43">SUM(E44:F44)</f>
        <v>342</v>
      </c>
      <c r="H44" s="17">
        <v>191</v>
      </c>
      <c r="I44" s="13">
        <v>164</v>
      </c>
      <c r="J44" s="25">
        <f>SUM(H44:I44)</f>
        <v>355</v>
      </c>
      <c r="K44" s="17">
        <v>154</v>
      </c>
      <c r="L44" s="13">
        <v>159</v>
      </c>
      <c r="M44" s="25">
        <f>SUM(K44:L44)</f>
        <v>313</v>
      </c>
      <c r="N44" s="17">
        <v>156</v>
      </c>
      <c r="O44" s="13">
        <v>168</v>
      </c>
      <c r="P44" s="25">
        <f>SUM(N44:O44)</f>
        <v>324</v>
      </c>
      <c r="Q44" s="17">
        <v>162</v>
      </c>
      <c r="R44" s="13">
        <v>142</v>
      </c>
      <c r="S44" s="25">
        <f>SUM(Q44:R44)</f>
        <v>304</v>
      </c>
      <c r="T44" s="17">
        <v>145</v>
      </c>
      <c r="U44" s="13">
        <v>145</v>
      </c>
      <c r="V44" s="25">
        <f>SUM(T44:U44)</f>
        <v>290</v>
      </c>
      <c r="W44" s="17">
        <v>163</v>
      </c>
      <c r="X44" s="13">
        <v>156</v>
      </c>
      <c r="Y44" s="25">
        <f>SUM(W44:X44)</f>
        <v>319</v>
      </c>
      <c r="Z44" s="17">
        <v>148</v>
      </c>
      <c r="AA44" s="13">
        <v>136</v>
      </c>
      <c r="AB44" s="25">
        <f>SUM(Z44:AA44)</f>
        <v>284</v>
      </c>
      <c r="AC44" s="17">
        <v>146</v>
      </c>
      <c r="AD44" s="13">
        <v>139</v>
      </c>
      <c r="AE44" s="25">
        <f>SUM(AC44:AD44)</f>
        <v>285</v>
      </c>
      <c r="AF44" s="17">
        <v>134</v>
      </c>
      <c r="AG44" s="13">
        <v>128</v>
      </c>
      <c r="AH44" s="25">
        <f>SUM(AF44:AG44)</f>
        <v>262</v>
      </c>
      <c r="AI44" s="17">
        <v>109</v>
      </c>
      <c r="AJ44" s="13">
        <v>122</v>
      </c>
      <c r="AK44" s="25">
        <f>SUM(AI44:AJ44)</f>
        <v>231</v>
      </c>
      <c r="AL44" s="17">
        <v>109</v>
      </c>
      <c r="AM44" s="13">
        <v>101</v>
      </c>
      <c r="AN44" s="25">
        <f>SUM(AL44:AM44)</f>
        <v>210</v>
      </c>
      <c r="AO44" s="17">
        <v>90</v>
      </c>
      <c r="AP44" s="13">
        <v>85</v>
      </c>
      <c r="AQ44" s="25">
        <f>SUM(AO44:AP44)</f>
        <v>175</v>
      </c>
      <c r="AR44" s="17">
        <v>106</v>
      </c>
      <c r="AS44" s="13">
        <v>96</v>
      </c>
      <c r="AT44" s="25">
        <f>SUM(AR44:AS44)</f>
        <v>202</v>
      </c>
      <c r="AU44" s="17">
        <v>117</v>
      </c>
      <c r="AV44" s="13">
        <v>111</v>
      </c>
      <c r="AW44" s="25">
        <f>SUM(AU44:AV44)</f>
        <v>228</v>
      </c>
      <c r="AX44" s="17">
        <v>129</v>
      </c>
      <c r="AY44" s="13">
        <v>95</v>
      </c>
      <c r="AZ44" s="25">
        <f>SUM(AX44:AY44)</f>
        <v>224</v>
      </c>
      <c r="BA44" s="17">
        <v>99</v>
      </c>
      <c r="BB44" s="13">
        <v>99</v>
      </c>
      <c r="BC44" s="25">
        <f>SUM(BA44:BB44)</f>
        <v>198</v>
      </c>
      <c r="BD44" s="17">
        <v>81</v>
      </c>
      <c r="BE44" s="13">
        <v>94</v>
      </c>
      <c r="BF44" s="25">
        <f>SUM(BD44:BE44)</f>
        <v>175</v>
      </c>
      <c r="BG44" s="17">
        <v>84</v>
      </c>
      <c r="BH44" s="13">
        <v>92</v>
      </c>
      <c r="BI44" s="25">
        <f>SUM(BG44:BH44)</f>
        <v>176</v>
      </c>
      <c r="BJ44" s="17">
        <v>112</v>
      </c>
      <c r="BK44" s="13">
        <v>102</v>
      </c>
      <c r="BL44" s="25">
        <f>SUM(BJ44:BK44)</f>
        <v>214</v>
      </c>
      <c r="BM44" s="17">
        <v>94</v>
      </c>
      <c r="BN44" s="13">
        <v>82</v>
      </c>
      <c r="BO44" s="25">
        <f>SUM(BM44:BN44)</f>
        <v>176</v>
      </c>
      <c r="BP44" s="17">
        <v>118</v>
      </c>
      <c r="BQ44" s="13">
        <v>107</v>
      </c>
      <c r="BR44" s="25">
        <f>SUM(BP44:BQ44)</f>
        <v>225</v>
      </c>
    </row>
    <row r="45" spans="1:70" x14ac:dyDescent="0.5">
      <c r="A45" s="181">
        <f t="shared" si="23"/>
        <v>68</v>
      </c>
      <c r="B45" s="16">
        <v>157</v>
      </c>
      <c r="C45" s="8">
        <v>139</v>
      </c>
      <c r="D45" s="23">
        <f t="shared" si="42"/>
        <v>296</v>
      </c>
      <c r="E45" s="16">
        <v>196</v>
      </c>
      <c r="F45" s="8">
        <v>173</v>
      </c>
      <c r="G45" s="23">
        <f t="shared" si="43"/>
        <v>369</v>
      </c>
      <c r="H45" s="16">
        <v>170</v>
      </c>
      <c r="I45" s="8">
        <v>174</v>
      </c>
      <c r="J45" s="23">
        <f t="shared" ref="J45:J65" si="44">SUM(H45:I45)</f>
        <v>344</v>
      </c>
      <c r="K45" s="16">
        <v>193</v>
      </c>
      <c r="L45" s="8">
        <v>168</v>
      </c>
      <c r="M45" s="23">
        <f t="shared" ref="M45:M58" si="45">SUM(K45:L45)</f>
        <v>361</v>
      </c>
      <c r="N45" s="16">
        <v>158</v>
      </c>
      <c r="O45" s="8">
        <v>163</v>
      </c>
      <c r="P45" s="23">
        <f>SUM(N45:O45)</f>
        <v>321</v>
      </c>
      <c r="Q45" s="16">
        <v>159</v>
      </c>
      <c r="R45" s="8">
        <v>169</v>
      </c>
      <c r="S45" s="23">
        <f>SUM(Q45:R45)</f>
        <v>328</v>
      </c>
      <c r="T45" s="16">
        <v>164</v>
      </c>
      <c r="U45" s="8">
        <v>142</v>
      </c>
      <c r="V45" s="23">
        <f>SUM(T45:U45)</f>
        <v>306</v>
      </c>
      <c r="W45" s="16">
        <v>148</v>
      </c>
      <c r="X45" s="8">
        <v>143</v>
      </c>
      <c r="Y45" s="23">
        <f>SUM(W45:X45)</f>
        <v>291</v>
      </c>
      <c r="Z45" s="16">
        <v>163</v>
      </c>
      <c r="AA45" s="8">
        <v>161</v>
      </c>
      <c r="AB45" s="23">
        <f>SUM(Z45:AA45)</f>
        <v>324</v>
      </c>
      <c r="AC45" s="16">
        <v>145</v>
      </c>
      <c r="AD45" s="8">
        <v>136</v>
      </c>
      <c r="AE45" s="23">
        <f>SUM(AC45:AD45)</f>
        <v>281</v>
      </c>
      <c r="AF45" s="16">
        <v>149</v>
      </c>
      <c r="AG45" s="8">
        <v>141</v>
      </c>
      <c r="AH45" s="23">
        <f>SUM(AF45:AG45)</f>
        <v>290</v>
      </c>
      <c r="AI45" s="16">
        <v>139</v>
      </c>
      <c r="AJ45" s="8">
        <v>130</v>
      </c>
      <c r="AK45" s="23">
        <f>SUM(AI45:AJ45)</f>
        <v>269</v>
      </c>
      <c r="AL45" s="16">
        <v>113</v>
      </c>
      <c r="AM45" s="8">
        <v>123</v>
      </c>
      <c r="AN45" s="23">
        <f>SUM(AL45:AM45)</f>
        <v>236</v>
      </c>
      <c r="AO45" s="16">
        <v>110</v>
      </c>
      <c r="AP45" s="8">
        <v>102</v>
      </c>
      <c r="AQ45" s="23">
        <f>SUM(AO45:AP45)</f>
        <v>212</v>
      </c>
      <c r="AR45" s="16">
        <v>91</v>
      </c>
      <c r="AS45" s="8">
        <v>88</v>
      </c>
      <c r="AT45" s="23">
        <f>SUM(AR45:AS45)</f>
        <v>179</v>
      </c>
      <c r="AU45" s="16">
        <v>106</v>
      </c>
      <c r="AV45" s="8">
        <v>92</v>
      </c>
      <c r="AW45" s="23">
        <f>SUM(AU45:AV45)</f>
        <v>198</v>
      </c>
      <c r="AX45" s="16">
        <v>119</v>
      </c>
      <c r="AY45" s="8">
        <v>111</v>
      </c>
      <c r="AZ45" s="23">
        <f>SUM(AX45:AY45)</f>
        <v>230</v>
      </c>
      <c r="BA45" s="16">
        <v>130</v>
      </c>
      <c r="BB45" s="8">
        <v>96</v>
      </c>
      <c r="BC45" s="23">
        <f>SUM(BA45:BB45)</f>
        <v>226</v>
      </c>
      <c r="BD45" s="16">
        <v>101</v>
      </c>
      <c r="BE45" s="8">
        <v>100</v>
      </c>
      <c r="BF45" s="23">
        <f>SUM(BD45:BE45)</f>
        <v>201</v>
      </c>
      <c r="BG45" s="16">
        <v>83</v>
      </c>
      <c r="BH45" s="8">
        <v>96</v>
      </c>
      <c r="BI45" s="23">
        <f>SUM(BG45:BH45)</f>
        <v>179</v>
      </c>
      <c r="BJ45" s="16">
        <v>85</v>
      </c>
      <c r="BK45" s="8">
        <v>93</v>
      </c>
      <c r="BL45" s="23">
        <f>SUM(BJ45:BK45)</f>
        <v>178</v>
      </c>
      <c r="BM45" s="16">
        <v>114</v>
      </c>
      <c r="BN45" s="8">
        <v>100</v>
      </c>
      <c r="BO45" s="23">
        <f>SUM(BM45:BN45)</f>
        <v>214</v>
      </c>
      <c r="BP45" s="16">
        <v>94</v>
      </c>
      <c r="BQ45" s="8">
        <v>79</v>
      </c>
      <c r="BR45" s="23">
        <f>SUM(BP45:BQ45)</f>
        <v>173</v>
      </c>
    </row>
    <row r="46" spans="1:70" x14ac:dyDescent="0.5">
      <c r="A46" s="181">
        <f t="shared" si="23"/>
        <v>67</v>
      </c>
      <c r="B46" s="16">
        <v>156</v>
      </c>
      <c r="C46" s="8">
        <v>162</v>
      </c>
      <c r="D46" s="23">
        <f t="shared" si="42"/>
        <v>318</v>
      </c>
      <c r="E46" s="16">
        <v>161</v>
      </c>
      <c r="F46" s="8">
        <v>138</v>
      </c>
      <c r="G46" s="23">
        <f t="shared" si="43"/>
        <v>299</v>
      </c>
      <c r="H46" s="16">
        <v>196</v>
      </c>
      <c r="I46" s="8">
        <v>171</v>
      </c>
      <c r="J46" s="23">
        <f t="shared" si="44"/>
        <v>367</v>
      </c>
      <c r="K46" s="16">
        <v>170</v>
      </c>
      <c r="L46" s="8">
        <v>178</v>
      </c>
      <c r="M46" s="23">
        <f t="shared" si="45"/>
        <v>348</v>
      </c>
      <c r="N46" s="16">
        <v>195</v>
      </c>
      <c r="O46" s="8">
        <v>168</v>
      </c>
      <c r="P46" s="23">
        <f>N46+O46</f>
        <v>363</v>
      </c>
      <c r="Q46" s="16">
        <v>162</v>
      </c>
      <c r="R46" s="8">
        <v>164</v>
      </c>
      <c r="S46" s="23">
        <f>Q46+R46</f>
        <v>326</v>
      </c>
      <c r="T46" s="16">
        <v>159</v>
      </c>
      <c r="U46" s="8">
        <v>170</v>
      </c>
      <c r="V46" s="23">
        <f>T46+U46</f>
        <v>329</v>
      </c>
      <c r="W46" s="16">
        <v>166</v>
      </c>
      <c r="X46" s="8">
        <v>140</v>
      </c>
      <c r="Y46" s="23">
        <f>W46+X46</f>
        <v>306</v>
      </c>
      <c r="Z46" s="16">
        <v>152</v>
      </c>
      <c r="AA46" s="8">
        <v>144</v>
      </c>
      <c r="AB46" s="23">
        <f>Z46+AA46</f>
        <v>296</v>
      </c>
      <c r="AC46" s="16">
        <v>161</v>
      </c>
      <c r="AD46" s="8">
        <v>158</v>
      </c>
      <c r="AE46" s="23">
        <f>AC46+AD46</f>
        <v>319</v>
      </c>
      <c r="AF46" s="16">
        <v>151</v>
      </c>
      <c r="AG46" s="8">
        <v>137</v>
      </c>
      <c r="AH46" s="23">
        <f>AF46+AG46</f>
        <v>288</v>
      </c>
      <c r="AI46" s="16">
        <v>149</v>
      </c>
      <c r="AJ46" s="8">
        <v>142</v>
      </c>
      <c r="AK46" s="23">
        <f>AI46+AJ46</f>
        <v>291</v>
      </c>
      <c r="AL46" s="16">
        <v>138</v>
      </c>
      <c r="AM46" s="8">
        <v>127</v>
      </c>
      <c r="AN46" s="23">
        <f>AL46+AM46</f>
        <v>265</v>
      </c>
      <c r="AO46" s="16">
        <v>113</v>
      </c>
      <c r="AP46" s="8">
        <v>121</v>
      </c>
      <c r="AQ46" s="23">
        <f>AO46+AP46</f>
        <v>234</v>
      </c>
      <c r="AR46" s="16">
        <v>111</v>
      </c>
      <c r="AS46" s="8">
        <v>99</v>
      </c>
      <c r="AT46" s="23">
        <f>AR46+AS46</f>
        <v>210</v>
      </c>
      <c r="AU46" s="16">
        <v>91</v>
      </c>
      <c r="AV46" s="8">
        <v>91</v>
      </c>
      <c r="AW46" s="23">
        <f>AU46+AV46</f>
        <v>182</v>
      </c>
      <c r="AX46" s="16">
        <v>106</v>
      </c>
      <c r="AY46" s="8">
        <v>94</v>
      </c>
      <c r="AZ46" s="23">
        <f>AX46+AY46</f>
        <v>200</v>
      </c>
      <c r="BA46" s="16">
        <v>122</v>
      </c>
      <c r="BB46" s="8">
        <v>113</v>
      </c>
      <c r="BC46" s="23">
        <f>BA46+BB46</f>
        <v>235</v>
      </c>
      <c r="BD46" s="16">
        <v>132</v>
      </c>
      <c r="BE46" s="8">
        <v>96</v>
      </c>
      <c r="BF46" s="23">
        <f>BD46+BE46</f>
        <v>228</v>
      </c>
      <c r="BG46" s="16">
        <v>104</v>
      </c>
      <c r="BH46" s="8">
        <v>103</v>
      </c>
      <c r="BI46" s="23">
        <f>BG46+BH46</f>
        <v>207</v>
      </c>
      <c r="BJ46" s="16">
        <v>85</v>
      </c>
      <c r="BK46" s="8">
        <v>94</v>
      </c>
      <c r="BL46" s="23">
        <f>BJ46+BK46</f>
        <v>179</v>
      </c>
      <c r="BM46" s="16">
        <v>87</v>
      </c>
      <c r="BN46" s="8">
        <v>92</v>
      </c>
      <c r="BO46" s="23">
        <f>BM46+BN46</f>
        <v>179</v>
      </c>
      <c r="BP46" s="16">
        <v>114</v>
      </c>
      <c r="BQ46" s="8">
        <v>99</v>
      </c>
      <c r="BR46" s="23">
        <f>BP46+BQ46</f>
        <v>213</v>
      </c>
    </row>
    <row r="47" spans="1:70" x14ac:dyDescent="0.5">
      <c r="A47" s="181">
        <f t="shared" si="23"/>
        <v>66</v>
      </c>
      <c r="B47" s="16">
        <v>180</v>
      </c>
      <c r="C47" s="8">
        <v>171</v>
      </c>
      <c r="D47" s="23">
        <f t="shared" si="42"/>
        <v>351</v>
      </c>
      <c r="E47" s="16">
        <v>159</v>
      </c>
      <c r="F47" s="8">
        <v>162</v>
      </c>
      <c r="G47" s="23">
        <f t="shared" si="43"/>
        <v>321</v>
      </c>
      <c r="H47" s="16">
        <v>162</v>
      </c>
      <c r="I47" s="8">
        <v>140</v>
      </c>
      <c r="J47" s="23">
        <f t="shared" si="44"/>
        <v>302</v>
      </c>
      <c r="K47" s="16">
        <v>201</v>
      </c>
      <c r="L47" s="8">
        <v>173</v>
      </c>
      <c r="M47" s="23">
        <f t="shared" si="45"/>
        <v>374</v>
      </c>
      <c r="N47" s="16">
        <v>171</v>
      </c>
      <c r="O47" s="8">
        <v>180</v>
      </c>
      <c r="P47" s="23">
        <f>SUM(N47:O47)</f>
        <v>351</v>
      </c>
      <c r="Q47" s="16">
        <v>195</v>
      </c>
      <c r="R47" s="8">
        <v>169</v>
      </c>
      <c r="S47" s="23">
        <f>SUM(Q47:R47)</f>
        <v>364</v>
      </c>
      <c r="T47" s="16">
        <v>163</v>
      </c>
      <c r="U47" s="8">
        <v>165</v>
      </c>
      <c r="V47" s="23">
        <f>SUM(T47:U47)</f>
        <v>328</v>
      </c>
      <c r="W47" s="16">
        <v>163</v>
      </c>
      <c r="X47" s="8">
        <v>169</v>
      </c>
      <c r="Y47" s="23">
        <f>SUM(W47:X47)</f>
        <v>332</v>
      </c>
      <c r="Z47" s="16">
        <v>167</v>
      </c>
      <c r="AA47" s="8">
        <v>143</v>
      </c>
      <c r="AB47" s="23">
        <f>SUM(Z47:AA47)</f>
        <v>310</v>
      </c>
      <c r="AC47" s="16">
        <v>152</v>
      </c>
      <c r="AD47" s="8">
        <v>147</v>
      </c>
      <c r="AE47" s="23">
        <f>SUM(AC47:AD47)</f>
        <v>299</v>
      </c>
      <c r="AF47" s="16">
        <v>159</v>
      </c>
      <c r="AG47" s="8">
        <v>158</v>
      </c>
      <c r="AH47" s="23">
        <f>SUM(AF47:AG47)</f>
        <v>317</v>
      </c>
      <c r="AI47" s="16">
        <v>154</v>
      </c>
      <c r="AJ47" s="8">
        <v>139</v>
      </c>
      <c r="AK47" s="23">
        <f>SUM(AI47:AJ47)</f>
        <v>293</v>
      </c>
      <c r="AL47" s="16">
        <v>152</v>
      </c>
      <c r="AM47" s="8">
        <v>144</v>
      </c>
      <c r="AN47" s="23">
        <f>SUM(AL47:AM47)</f>
        <v>296</v>
      </c>
      <c r="AO47" s="16">
        <v>134</v>
      </c>
      <c r="AP47" s="8">
        <v>129</v>
      </c>
      <c r="AQ47" s="23">
        <f>SUM(AO47:AP47)</f>
        <v>263</v>
      </c>
      <c r="AR47" s="16">
        <v>111</v>
      </c>
      <c r="AS47" s="8">
        <v>119</v>
      </c>
      <c r="AT47" s="23">
        <f>SUM(AR47:AS47)</f>
        <v>230</v>
      </c>
      <c r="AU47" s="16">
        <v>109</v>
      </c>
      <c r="AV47" s="8">
        <v>98</v>
      </c>
      <c r="AW47" s="23">
        <f>SUM(AU47:AV47)</f>
        <v>207</v>
      </c>
      <c r="AX47" s="16">
        <v>94</v>
      </c>
      <c r="AY47" s="8">
        <v>91</v>
      </c>
      <c r="AZ47" s="23">
        <f>SUM(AX47:AY47)</f>
        <v>185</v>
      </c>
      <c r="BA47" s="16">
        <v>105</v>
      </c>
      <c r="BB47" s="8">
        <v>97</v>
      </c>
      <c r="BC47" s="23">
        <f>SUM(BA47:BB47)</f>
        <v>202</v>
      </c>
      <c r="BD47" s="16">
        <v>122</v>
      </c>
      <c r="BE47" s="8">
        <v>115</v>
      </c>
      <c r="BF47" s="23">
        <f>SUM(BD47:BE47)</f>
        <v>237</v>
      </c>
      <c r="BG47" s="16">
        <v>132</v>
      </c>
      <c r="BH47" s="8">
        <v>95</v>
      </c>
      <c r="BI47" s="23">
        <f>SUM(BG47:BH47)</f>
        <v>227</v>
      </c>
      <c r="BJ47" s="16">
        <v>104</v>
      </c>
      <c r="BK47" s="8">
        <v>109</v>
      </c>
      <c r="BL47" s="23">
        <f>SUM(BJ47:BK47)</f>
        <v>213</v>
      </c>
      <c r="BM47" s="16">
        <v>87</v>
      </c>
      <c r="BN47" s="8">
        <v>94</v>
      </c>
      <c r="BO47" s="23">
        <f>SUM(BM47:BN47)</f>
        <v>181</v>
      </c>
      <c r="BP47" s="16">
        <v>91</v>
      </c>
      <c r="BQ47" s="8">
        <v>93</v>
      </c>
      <c r="BR47" s="23">
        <f>SUM(BP47:BQ47)</f>
        <v>184</v>
      </c>
    </row>
    <row r="48" spans="1:70" x14ac:dyDescent="0.5">
      <c r="A48" s="181">
        <f t="shared" si="23"/>
        <v>65</v>
      </c>
      <c r="B48" s="16">
        <v>171</v>
      </c>
      <c r="C48" s="8">
        <v>182</v>
      </c>
      <c r="D48" s="23">
        <f t="shared" si="42"/>
        <v>353</v>
      </c>
      <c r="E48" s="16">
        <v>177</v>
      </c>
      <c r="F48" s="8">
        <v>171</v>
      </c>
      <c r="G48" s="23">
        <f t="shared" si="43"/>
        <v>348</v>
      </c>
      <c r="H48" s="16">
        <v>162</v>
      </c>
      <c r="I48" s="8">
        <v>163</v>
      </c>
      <c r="J48" s="23">
        <f t="shared" si="44"/>
        <v>325</v>
      </c>
      <c r="K48" s="16">
        <v>163</v>
      </c>
      <c r="L48" s="8">
        <v>142</v>
      </c>
      <c r="M48" s="23">
        <f t="shared" si="45"/>
        <v>305</v>
      </c>
      <c r="N48" s="16">
        <v>204</v>
      </c>
      <c r="O48" s="8">
        <v>174</v>
      </c>
      <c r="P48" s="23">
        <f>SUM(N48:O48)</f>
        <v>378</v>
      </c>
      <c r="Q48" s="16">
        <v>169</v>
      </c>
      <c r="R48" s="8">
        <v>183</v>
      </c>
      <c r="S48" s="23">
        <f>SUM(Q48:R48)</f>
        <v>352</v>
      </c>
      <c r="T48" s="16">
        <v>191</v>
      </c>
      <c r="U48" s="8">
        <v>170</v>
      </c>
      <c r="V48" s="23">
        <f>SUM(T48:U48)</f>
        <v>361</v>
      </c>
      <c r="W48" s="16">
        <v>162</v>
      </c>
      <c r="X48" s="8">
        <v>166</v>
      </c>
      <c r="Y48" s="23">
        <f>SUM(W48:X48)</f>
        <v>328</v>
      </c>
      <c r="Z48" s="16">
        <v>164</v>
      </c>
      <c r="AA48" s="8">
        <v>173</v>
      </c>
      <c r="AB48" s="23">
        <f>SUM(Z48:AA48)</f>
        <v>337</v>
      </c>
      <c r="AC48" s="16">
        <v>167</v>
      </c>
      <c r="AD48" s="8">
        <v>140</v>
      </c>
      <c r="AE48" s="23">
        <f>SUM(AC48:AD48)</f>
        <v>307</v>
      </c>
      <c r="AF48" s="16">
        <v>153</v>
      </c>
      <c r="AG48" s="8">
        <v>147</v>
      </c>
      <c r="AH48" s="23">
        <f>SUM(AF48:AG48)</f>
        <v>300</v>
      </c>
      <c r="AI48" s="16">
        <v>162</v>
      </c>
      <c r="AJ48" s="8">
        <v>157</v>
      </c>
      <c r="AK48" s="23">
        <f>SUM(AI48:AJ48)</f>
        <v>319</v>
      </c>
      <c r="AL48" s="16">
        <v>156</v>
      </c>
      <c r="AM48" s="8">
        <v>141</v>
      </c>
      <c r="AN48" s="23">
        <f>SUM(AL48:AM48)</f>
        <v>297</v>
      </c>
      <c r="AO48" s="16">
        <v>153</v>
      </c>
      <c r="AP48" s="8">
        <v>141</v>
      </c>
      <c r="AQ48" s="23">
        <f>SUM(AO48:AP48)</f>
        <v>294</v>
      </c>
      <c r="AR48" s="16">
        <v>136</v>
      </c>
      <c r="AS48" s="8">
        <v>131</v>
      </c>
      <c r="AT48" s="23">
        <f>SUM(AR48:AS48)</f>
        <v>267</v>
      </c>
      <c r="AU48" s="16">
        <v>112</v>
      </c>
      <c r="AV48" s="8">
        <v>119</v>
      </c>
      <c r="AW48" s="23">
        <f>SUM(AU48:AV48)</f>
        <v>231</v>
      </c>
      <c r="AX48" s="16">
        <v>113</v>
      </c>
      <c r="AY48" s="8">
        <v>97</v>
      </c>
      <c r="AZ48" s="23">
        <f>SUM(AX48:AY48)</f>
        <v>210</v>
      </c>
      <c r="BA48" s="16">
        <v>100</v>
      </c>
      <c r="BB48" s="8">
        <v>90</v>
      </c>
      <c r="BC48" s="23">
        <f>SUM(BA48:BB48)</f>
        <v>190</v>
      </c>
      <c r="BD48" s="16">
        <v>106</v>
      </c>
      <c r="BE48" s="8">
        <v>98</v>
      </c>
      <c r="BF48" s="23">
        <f>SUM(BD48:BE48)</f>
        <v>204</v>
      </c>
      <c r="BG48" s="16">
        <v>122</v>
      </c>
      <c r="BH48" s="8">
        <v>114</v>
      </c>
      <c r="BI48" s="23">
        <f>SUM(BG48:BH48)</f>
        <v>236</v>
      </c>
      <c r="BJ48" s="16">
        <v>131</v>
      </c>
      <c r="BK48" s="8">
        <v>97</v>
      </c>
      <c r="BL48" s="23">
        <f>SUM(BJ48:BK48)</f>
        <v>228</v>
      </c>
      <c r="BM48" s="16">
        <v>103</v>
      </c>
      <c r="BN48" s="8">
        <v>106</v>
      </c>
      <c r="BO48" s="23">
        <f>SUM(BM48:BN48)</f>
        <v>209</v>
      </c>
      <c r="BP48" s="16">
        <v>86</v>
      </c>
      <c r="BQ48" s="8">
        <v>95</v>
      </c>
      <c r="BR48" s="23">
        <f>SUM(BP48:BQ48)</f>
        <v>181</v>
      </c>
    </row>
    <row r="49" spans="1:70" x14ac:dyDescent="0.5">
      <c r="A49" s="181">
        <f t="shared" si="23"/>
        <v>64</v>
      </c>
      <c r="B49" s="16">
        <v>175</v>
      </c>
      <c r="C49" s="8">
        <v>184</v>
      </c>
      <c r="D49" s="23">
        <f t="shared" si="42"/>
        <v>359</v>
      </c>
      <c r="E49" s="16">
        <v>174</v>
      </c>
      <c r="F49" s="8">
        <v>184</v>
      </c>
      <c r="G49" s="23">
        <f t="shared" si="43"/>
        <v>358</v>
      </c>
      <c r="H49" s="16">
        <v>171</v>
      </c>
      <c r="I49" s="8">
        <v>171</v>
      </c>
      <c r="J49" s="23">
        <f t="shared" si="44"/>
        <v>342</v>
      </c>
      <c r="K49" s="16">
        <v>163</v>
      </c>
      <c r="L49" s="8">
        <v>163</v>
      </c>
      <c r="M49" s="23">
        <f t="shared" si="45"/>
        <v>326</v>
      </c>
      <c r="N49" s="16">
        <v>164</v>
      </c>
      <c r="O49" s="8">
        <v>144</v>
      </c>
      <c r="P49" s="23">
        <f>SUM(N49:O49)</f>
        <v>308</v>
      </c>
      <c r="Q49" s="16">
        <v>202</v>
      </c>
      <c r="R49" s="8">
        <v>177</v>
      </c>
      <c r="S49" s="23">
        <f>SUM(Q49:R49)</f>
        <v>379</v>
      </c>
      <c r="T49" s="16">
        <v>168</v>
      </c>
      <c r="U49" s="8">
        <v>183</v>
      </c>
      <c r="V49" s="23">
        <f>SUM(T49:U49)</f>
        <v>351</v>
      </c>
      <c r="W49" s="16">
        <v>198</v>
      </c>
      <c r="X49" s="8">
        <v>172</v>
      </c>
      <c r="Y49" s="23">
        <f>SUM(W49:X49)</f>
        <v>370</v>
      </c>
      <c r="Z49" s="16">
        <v>166</v>
      </c>
      <c r="AA49" s="8">
        <v>167</v>
      </c>
      <c r="AB49" s="23">
        <f>SUM(Z49:AA49)</f>
        <v>333</v>
      </c>
      <c r="AC49" s="125">
        <v>165</v>
      </c>
      <c r="AD49" s="126">
        <v>170</v>
      </c>
      <c r="AE49" s="23">
        <f>SUM(AC49:AD49)</f>
        <v>335</v>
      </c>
      <c r="AF49" s="16">
        <v>167</v>
      </c>
      <c r="AG49" s="8">
        <v>141</v>
      </c>
      <c r="AH49" s="23">
        <f>SUM(AF49:AG49)</f>
        <v>308</v>
      </c>
      <c r="AI49" s="16">
        <v>155</v>
      </c>
      <c r="AJ49" s="8">
        <v>145</v>
      </c>
      <c r="AK49" s="23">
        <f>SUM(AI49:AJ49)</f>
        <v>300</v>
      </c>
      <c r="AL49" s="16">
        <v>160</v>
      </c>
      <c r="AM49" s="8">
        <v>157</v>
      </c>
      <c r="AN49" s="23">
        <f>SUM(AL49:AM49)</f>
        <v>317</v>
      </c>
      <c r="AO49" s="16">
        <v>162</v>
      </c>
      <c r="AP49" s="8">
        <v>144</v>
      </c>
      <c r="AQ49" s="23">
        <f>SUM(AO49:AP49)</f>
        <v>306</v>
      </c>
      <c r="AR49" s="16">
        <v>154</v>
      </c>
      <c r="AS49" s="8">
        <v>141</v>
      </c>
      <c r="AT49" s="23">
        <f>SUM(AR49:AS49)</f>
        <v>295</v>
      </c>
      <c r="AU49" s="16">
        <v>139</v>
      </c>
      <c r="AV49" s="8">
        <v>129</v>
      </c>
      <c r="AW49" s="23">
        <f>SUM(AU49:AV49)</f>
        <v>268</v>
      </c>
      <c r="AX49" s="16">
        <v>114</v>
      </c>
      <c r="AY49" s="8">
        <v>119</v>
      </c>
      <c r="AZ49" s="23">
        <f>SUM(AX49:AY49)</f>
        <v>233</v>
      </c>
      <c r="BA49" s="16">
        <v>116</v>
      </c>
      <c r="BB49" s="8">
        <v>98</v>
      </c>
      <c r="BC49" s="23">
        <f>SUM(BA49:BB49)</f>
        <v>214</v>
      </c>
      <c r="BD49" s="16">
        <v>102</v>
      </c>
      <c r="BE49" s="8">
        <v>90</v>
      </c>
      <c r="BF49" s="23">
        <f>SUM(BD49:BE49)</f>
        <v>192</v>
      </c>
      <c r="BG49" s="16">
        <v>107</v>
      </c>
      <c r="BH49" s="8">
        <v>98</v>
      </c>
      <c r="BI49" s="23">
        <f>SUM(BG49:BH49)</f>
        <v>205</v>
      </c>
      <c r="BJ49" s="16">
        <v>123</v>
      </c>
      <c r="BK49" s="8">
        <v>115</v>
      </c>
      <c r="BL49" s="23">
        <f>SUM(BJ49:BK49)</f>
        <v>238</v>
      </c>
      <c r="BM49" s="16">
        <v>133</v>
      </c>
      <c r="BN49" s="8">
        <v>96</v>
      </c>
      <c r="BO49" s="23">
        <f>SUM(BM49:BN49)</f>
        <v>229</v>
      </c>
      <c r="BP49" s="16">
        <v>106</v>
      </c>
      <c r="BQ49" s="8">
        <v>105</v>
      </c>
      <c r="BR49" s="23">
        <f>SUM(BP49:BQ49)</f>
        <v>211</v>
      </c>
    </row>
    <row r="50" spans="1:70" x14ac:dyDescent="0.5">
      <c r="A50" s="181">
        <f t="shared" si="23"/>
        <v>63</v>
      </c>
      <c r="B50" s="125">
        <v>182</v>
      </c>
      <c r="C50" s="8">
        <v>164</v>
      </c>
      <c r="D50" s="23">
        <f t="shared" si="42"/>
        <v>346</v>
      </c>
      <c r="E50" s="125">
        <v>178</v>
      </c>
      <c r="F50" s="8">
        <v>185</v>
      </c>
      <c r="G50" s="23">
        <f t="shared" si="43"/>
        <v>363</v>
      </c>
      <c r="H50" s="16">
        <v>181</v>
      </c>
      <c r="I50" s="8">
        <v>180</v>
      </c>
      <c r="J50" s="23">
        <f t="shared" si="44"/>
        <v>361</v>
      </c>
      <c r="K50" s="16">
        <v>172</v>
      </c>
      <c r="L50" s="8">
        <v>170</v>
      </c>
      <c r="M50" s="23">
        <f t="shared" si="45"/>
        <v>342</v>
      </c>
      <c r="N50" s="16">
        <v>163</v>
      </c>
      <c r="O50" s="8">
        <v>167</v>
      </c>
      <c r="P50" s="23">
        <f>N50+O50</f>
        <v>330</v>
      </c>
      <c r="Q50" s="16">
        <v>167</v>
      </c>
      <c r="R50" s="8">
        <v>146</v>
      </c>
      <c r="S50" s="23">
        <f>Q50+R50</f>
        <v>313</v>
      </c>
      <c r="T50" s="16">
        <v>204</v>
      </c>
      <c r="U50" s="8">
        <v>174</v>
      </c>
      <c r="V50" s="23">
        <f>T50+U50</f>
        <v>378</v>
      </c>
      <c r="W50" s="16">
        <v>167</v>
      </c>
      <c r="X50" s="8">
        <v>186</v>
      </c>
      <c r="Y50" s="23">
        <f>W50+X50</f>
        <v>353</v>
      </c>
      <c r="Z50" s="16">
        <v>201</v>
      </c>
      <c r="AA50" s="8">
        <v>176</v>
      </c>
      <c r="AB50" s="23">
        <f>Z50+AA50</f>
        <v>377</v>
      </c>
      <c r="AC50" s="125">
        <v>164</v>
      </c>
      <c r="AD50" s="126">
        <v>163</v>
      </c>
      <c r="AE50" s="23">
        <f>AC50+AD50</f>
        <v>327</v>
      </c>
      <c r="AF50" s="125">
        <v>166</v>
      </c>
      <c r="AG50" s="126">
        <v>171</v>
      </c>
      <c r="AH50" s="23">
        <f>AF50+AG50</f>
        <v>337</v>
      </c>
      <c r="AI50" s="16">
        <v>169</v>
      </c>
      <c r="AJ50" s="8">
        <v>143</v>
      </c>
      <c r="AK50" s="23">
        <f>AI50+AJ50</f>
        <v>312</v>
      </c>
      <c r="AL50" s="16">
        <v>159</v>
      </c>
      <c r="AM50" s="8">
        <v>148</v>
      </c>
      <c r="AN50" s="23">
        <f>AL50+AM50</f>
        <v>307</v>
      </c>
      <c r="AO50" s="16">
        <v>164</v>
      </c>
      <c r="AP50" s="8">
        <v>156</v>
      </c>
      <c r="AQ50" s="23">
        <f>AO50+AP50</f>
        <v>320</v>
      </c>
      <c r="AR50" s="16">
        <v>161</v>
      </c>
      <c r="AS50" s="8">
        <v>143</v>
      </c>
      <c r="AT50" s="23">
        <f>AR50+AS50</f>
        <v>304</v>
      </c>
      <c r="AU50" s="16">
        <v>155</v>
      </c>
      <c r="AV50" s="8">
        <v>139</v>
      </c>
      <c r="AW50" s="23">
        <f>AU50+AV50</f>
        <v>294</v>
      </c>
      <c r="AX50" s="16">
        <v>141</v>
      </c>
      <c r="AY50" s="8">
        <v>130</v>
      </c>
      <c r="AZ50" s="23">
        <f>AX50+AY50</f>
        <v>271</v>
      </c>
      <c r="BA50" s="16">
        <v>116</v>
      </c>
      <c r="BB50" s="8">
        <v>120</v>
      </c>
      <c r="BC50" s="23">
        <f>BA50+BB50</f>
        <v>236</v>
      </c>
      <c r="BD50" s="16">
        <v>119</v>
      </c>
      <c r="BE50" s="8">
        <v>99</v>
      </c>
      <c r="BF50" s="23">
        <f>BD50+BE50</f>
        <v>218</v>
      </c>
      <c r="BG50" s="16">
        <v>102</v>
      </c>
      <c r="BH50" s="8">
        <v>90</v>
      </c>
      <c r="BI50" s="23">
        <f>BG50+BH50</f>
        <v>192</v>
      </c>
      <c r="BJ50" s="16">
        <v>106</v>
      </c>
      <c r="BK50" s="8">
        <v>99</v>
      </c>
      <c r="BL50" s="23">
        <f>BJ50+BK50</f>
        <v>205</v>
      </c>
      <c r="BM50" s="16">
        <v>122</v>
      </c>
      <c r="BN50" s="8">
        <v>115</v>
      </c>
      <c r="BO50" s="23">
        <f>BM50+BN50</f>
        <v>237</v>
      </c>
      <c r="BP50" s="16">
        <v>135</v>
      </c>
      <c r="BQ50" s="8">
        <v>97</v>
      </c>
      <c r="BR50" s="23">
        <f>BP50+BQ50</f>
        <v>232</v>
      </c>
    </row>
    <row r="51" spans="1:70" x14ac:dyDescent="0.5">
      <c r="A51" s="181">
        <f t="shared" si="23"/>
        <v>62</v>
      </c>
      <c r="B51" s="16">
        <v>196</v>
      </c>
      <c r="C51" s="8">
        <v>189</v>
      </c>
      <c r="D51" s="23">
        <f t="shared" si="42"/>
        <v>385</v>
      </c>
      <c r="E51" s="16">
        <v>181</v>
      </c>
      <c r="F51" s="8">
        <v>165</v>
      </c>
      <c r="G51" s="23">
        <f t="shared" si="43"/>
        <v>346</v>
      </c>
      <c r="H51" s="125">
        <v>181</v>
      </c>
      <c r="I51" s="8">
        <v>189</v>
      </c>
      <c r="J51" s="23">
        <f t="shared" si="44"/>
        <v>370</v>
      </c>
      <c r="K51" s="125">
        <v>182</v>
      </c>
      <c r="L51" s="8">
        <v>177</v>
      </c>
      <c r="M51" s="23">
        <f t="shared" si="45"/>
        <v>359</v>
      </c>
      <c r="N51" s="125">
        <v>173</v>
      </c>
      <c r="O51" s="8">
        <v>174</v>
      </c>
      <c r="P51" s="23">
        <f>SUM(N51:O51)</f>
        <v>347</v>
      </c>
      <c r="Q51" s="125">
        <v>169</v>
      </c>
      <c r="R51" s="8">
        <v>170</v>
      </c>
      <c r="S51" s="23">
        <f>SUM(Q51:R51)</f>
        <v>339</v>
      </c>
      <c r="T51" s="125">
        <v>166</v>
      </c>
      <c r="U51" s="8">
        <v>152</v>
      </c>
      <c r="V51" s="23">
        <f>SUM(T51:U51)</f>
        <v>318</v>
      </c>
      <c r="W51" s="125">
        <v>205</v>
      </c>
      <c r="X51" s="8">
        <v>175</v>
      </c>
      <c r="Y51" s="23">
        <f>SUM(W51:X51)</f>
        <v>380</v>
      </c>
      <c r="Z51" s="125">
        <v>165</v>
      </c>
      <c r="AA51" s="8">
        <v>187</v>
      </c>
      <c r="AB51" s="23">
        <f>SUM(Z51:AA51)</f>
        <v>352</v>
      </c>
      <c r="AC51" s="125">
        <v>200</v>
      </c>
      <c r="AD51" s="126">
        <v>172</v>
      </c>
      <c r="AE51" s="23">
        <f>SUM(AC51:AD51)</f>
        <v>372</v>
      </c>
      <c r="AF51" s="125">
        <v>167</v>
      </c>
      <c r="AG51" s="126">
        <v>164</v>
      </c>
      <c r="AH51" s="23">
        <f>SUM(AF51:AG51)</f>
        <v>331</v>
      </c>
      <c r="AI51" s="16">
        <v>170</v>
      </c>
      <c r="AJ51" s="8">
        <v>174</v>
      </c>
      <c r="AK51" s="23">
        <f>SUM(AI51:AJ51)</f>
        <v>344</v>
      </c>
      <c r="AL51" s="16">
        <v>170</v>
      </c>
      <c r="AM51" s="8">
        <v>142</v>
      </c>
      <c r="AN51" s="23">
        <f>SUM(AL51:AM51)</f>
        <v>312</v>
      </c>
      <c r="AO51" s="16">
        <v>160</v>
      </c>
      <c r="AP51" s="8">
        <v>148</v>
      </c>
      <c r="AQ51" s="23">
        <f>SUM(AO51:AP51)</f>
        <v>308</v>
      </c>
      <c r="AR51" s="16">
        <v>166</v>
      </c>
      <c r="AS51" s="8">
        <v>154</v>
      </c>
      <c r="AT51" s="23">
        <f>SUM(AR51:AS51)</f>
        <v>320</v>
      </c>
      <c r="AU51" s="16">
        <v>161</v>
      </c>
      <c r="AV51" s="8">
        <v>145</v>
      </c>
      <c r="AW51" s="23">
        <f>SUM(AU51:AV51)</f>
        <v>306</v>
      </c>
      <c r="AX51" s="16">
        <v>160</v>
      </c>
      <c r="AY51" s="8">
        <v>137</v>
      </c>
      <c r="AZ51" s="23">
        <f>SUM(AX51:AY51)</f>
        <v>297</v>
      </c>
      <c r="BA51" s="16">
        <v>140</v>
      </c>
      <c r="BB51" s="8">
        <v>128</v>
      </c>
      <c r="BC51" s="23">
        <f>SUM(BA51:BB51)</f>
        <v>268</v>
      </c>
      <c r="BD51" s="16">
        <v>115</v>
      </c>
      <c r="BE51" s="8">
        <v>120</v>
      </c>
      <c r="BF51" s="23">
        <f>SUM(BD51:BE51)</f>
        <v>235</v>
      </c>
      <c r="BG51" s="16">
        <v>121</v>
      </c>
      <c r="BH51" s="8">
        <v>99</v>
      </c>
      <c r="BI51" s="23">
        <f>SUM(BG51:BH51)</f>
        <v>220</v>
      </c>
      <c r="BJ51" s="16">
        <v>104</v>
      </c>
      <c r="BK51" s="8">
        <v>90</v>
      </c>
      <c r="BL51" s="23">
        <f>SUM(BJ51:BK51)</f>
        <v>194</v>
      </c>
      <c r="BM51" s="16">
        <v>108</v>
      </c>
      <c r="BN51" s="8">
        <v>101</v>
      </c>
      <c r="BO51" s="23">
        <f>SUM(BM51:BN51)</f>
        <v>209</v>
      </c>
      <c r="BP51" s="16">
        <v>121</v>
      </c>
      <c r="BQ51" s="8">
        <v>114</v>
      </c>
      <c r="BR51" s="23">
        <f>SUM(BP51:BQ51)</f>
        <v>235</v>
      </c>
    </row>
    <row r="52" spans="1:70" x14ac:dyDescent="0.5">
      <c r="A52" s="181">
        <f t="shared" si="23"/>
        <v>61</v>
      </c>
      <c r="B52" s="125">
        <v>189</v>
      </c>
      <c r="C52" s="8">
        <v>180</v>
      </c>
      <c r="D52" s="23">
        <f t="shared" si="42"/>
        <v>369</v>
      </c>
      <c r="E52" s="125">
        <v>199</v>
      </c>
      <c r="F52" s="8">
        <v>184</v>
      </c>
      <c r="G52" s="23">
        <f t="shared" si="43"/>
        <v>383</v>
      </c>
      <c r="H52" s="16">
        <v>180</v>
      </c>
      <c r="I52" s="8">
        <v>166</v>
      </c>
      <c r="J52" s="23">
        <f t="shared" si="44"/>
        <v>346</v>
      </c>
      <c r="K52" s="16">
        <v>177</v>
      </c>
      <c r="L52" s="8">
        <v>190</v>
      </c>
      <c r="M52" s="23">
        <f t="shared" si="45"/>
        <v>367</v>
      </c>
      <c r="N52" s="16">
        <v>180</v>
      </c>
      <c r="O52" s="126">
        <v>172</v>
      </c>
      <c r="P52" s="23">
        <f>SUM(N52:O52)</f>
        <v>352</v>
      </c>
      <c r="Q52" s="16">
        <v>178</v>
      </c>
      <c r="R52" s="126">
        <v>175</v>
      </c>
      <c r="S52" s="23">
        <f>SUM(Q52:R52)</f>
        <v>353</v>
      </c>
      <c r="T52" s="16">
        <v>169</v>
      </c>
      <c r="U52" s="126">
        <v>171</v>
      </c>
      <c r="V52" s="23">
        <f>SUM(T52:U52)</f>
        <v>340</v>
      </c>
      <c r="W52" s="16">
        <v>163</v>
      </c>
      <c r="X52" s="126">
        <v>149</v>
      </c>
      <c r="Y52" s="23">
        <f>SUM(W52:X52)</f>
        <v>312</v>
      </c>
      <c r="Z52" s="16">
        <v>206</v>
      </c>
      <c r="AA52" s="126">
        <v>178</v>
      </c>
      <c r="AB52" s="23">
        <f>SUM(Z52:AA52)</f>
        <v>384</v>
      </c>
      <c r="AC52" s="125">
        <v>169</v>
      </c>
      <c r="AD52" s="126">
        <v>189</v>
      </c>
      <c r="AE52" s="23">
        <f>SUM(AC52:AD52)</f>
        <v>358</v>
      </c>
      <c r="AF52" s="125">
        <v>200</v>
      </c>
      <c r="AG52" s="126">
        <v>175</v>
      </c>
      <c r="AH52" s="23">
        <f>SUM(AF52:AG52)</f>
        <v>375</v>
      </c>
      <c r="AI52" s="125">
        <v>172</v>
      </c>
      <c r="AJ52" s="126">
        <v>167</v>
      </c>
      <c r="AK52" s="23">
        <f>SUM(AI52:AJ52)</f>
        <v>339</v>
      </c>
      <c r="AL52" s="125">
        <v>172</v>
      </c>
      <c r="AM52" s="126">
        <v>173</v>
      </c>
      <c r="AN52" s="23">
        <f>SUM(AL52:AM52)</f>
        <v>345</v>
      </c>
      <c r="AO52" s="16">
        <v>171</v>
      </c>
      <c r="AP52" s="8">
        <v>143</v>
      </c>
      <c r="AQ52" s="23">
        <f>SUM(AO52:AP52)</f>
        <v>314</v>
      </c>
      <c r="AR52" s="16">
        <v>160</v>
      </c>
      <c r="AS52" s="8">
        <v>150</v>
      </c>
      <c r="AT52" s="23">
        <f>SUM(AR52:AS52)</f>
        <v>310</v>
      </c>
      <c r="AU52" s="16">
        <v>168</v>
      </c>
      <c r="AV52" s="8">
        <v>157</v>
      </c>
      <c r="AW52" s="23">
        <f>SUM(AU52:AV52)</f>
        <v>325</v>
      </c>
      <c r="AX52" s="16">
        <v>162</v>
      </c>
      <c r="AY52" s="8">
        <v>146</v>
      </c>
      <c r="AZ52" s="23">
        <f>SUM(AX52:AY52)</f>
        <v>308</v>
      </c>
      <c r="BA52" s="16">
        <v>162</v>
      </c>
      <c r="BB52" s="8">
        <v>139</v>
      </c>
      <c r="BC52" s="23">
        <f>SUM(BA52:BB52)</f>
        <v>301</v>
      </c>
      <c r="BD52" s="16">
        <v>138</v>
      </c>
      <c r="BE52" s="8">
        <v>125</v>
      </c>
      <c r="BF52" s="23">
        <f>SUM(BD52:BE52)</f>
        <v>263</v>
      </c>
      <c r="BG52" s="16">
        <v>115</v>
      </c>
      <c r="BH52" s="8">
        <v>121</v>
      </c>
      <c r="BI52" s="23">
        <f>SUM(BG52:BH52)</f>
        <v>236</v>
      </c>
      <c r="BJ52" s="16">
        <v>122</v>
      </c>
      <c r="BK52" s="8">
        <v>100</v>
      </c>
      <c r="BL52" s="23">
        <f>SUM(BJ52:BK52)</f>
        <v>222</v>
      </c>
      <c r="BM52" s="16">
        <v>103</v>
      </c>
      <c r="BN52" s="8">
        <v>88</v>
      </c>
      <c r="BO52" s="23">
        <f>SUM(BM52:BN52)</f>
        <v>191</v>
      </c>
      <c r="BP52" s="16">
        <v>106</v>
      </c>
      <c r="BQ52" s="8">
        <v>98</v>
      </c>
      <c r="BR52" s="23">
        <f>SUM(BP52:BQ52)</f>
        <v>204</v>
      </c>
    </row>
    <row r="53" spans="1:70" s="21" customFormat="1" ht="19.8" thickBot="1" x14ac:dyDescent="0.55000000000000004">
      <c r="A53" s="182">
        <f t="shared" si="23"/>
        <v>60</v>
      </c>
      <c r="B53" s="20">
        <v>192</v>
      </c>
      <c r="C53" s="127">
        <v>221</v>
      </c>
      <c r="D53" s="195">
        <f t="shared" si="42"/>
        <v>413</v>
      </c>
      <c r="E53" s="20">
        <v>187</v>
      </c>
      <c r="F53" s="127">
        <v>179</v>
      </c>
      <c r="G53" s="24">
        <f t="shared" si="43"/>
        <v>366</v>
      </c>
      <c r="H53" s="130">
        <v>198</v>
      </c>
      <c r="I53" s="21">
        <v>185</v>
      </c>
      <c r="J53" s="24">
        <f t="shared" si="44"/>
        <v>383</v>
      </c>
      <c r="K53" s="130">
        <v>179</v>
      </c>
      <c r="L53" s="21">
        <v>173</v>
      </c>
      <c r="M53" s="24">
        <f t="shared" si="45"/>
        <v>352</v>
      </c>
      <c r="N53" s="130">
        <v>178</v>
      </c>
      <c r="O53" s="21">
        <v>186</v>
      </c>
      <c r="P53" s="24">
        <f>SUM(N53:O53)</f>
        <v>364</v>
      </c>
      <c r="Q53" s="130">
        <v>181</v>
      </c>
      <c r="R53" s="21">
        <v>174</v>
      </c>
      <c r="S53" s="24">
        <f>SUM(Q53:R53)</f>
        <v>355</v>
      </c>
      <c r="T53" s="130">
        <v>179</v>
      </c>
      <c r="U53" s="21">
        <v>175</v>
      </c>
      <c r="V53" s="24">
        <f>SUM(T53:U53)</f>
        <v>354</v>
      </c>
      <c r="W53" s="130">
        <v>170</v>
      </c>
      <c r="X53" s="21">
        <v>171</v>
      </c>
      <c r="Y53" s="24">
        <f>SUM(W53:X53)</f>
        <v>341</v>
      </c>
      <c r="Z53" s="130">
        <v>166</v>
      </c>
      <c r="AA53" s="21">
        <v>149</v>
      </c>
      <c r="AB53" s="24">
        <f>SUM(Z53:AA53)</f>
        <v>315</v>
      </c>
      <c r="AC53" s="130">
        <v>208</v>
      </c>
      <c r="AD53" s="127">
        <v>179</v>
      </c>
      <c r="AE53" s="24">
        <f>SUM(AC53:AD53)</f>
        <v>387</v>
      </c>
      <c r="AF53" s="130">
        <v>169</v>
      </c>
      <c r="AG53" s="127">
        <v>190</v>
      </c>
      <c r="AH53" s="24">
        <f>SUM(AF53:AG53)</f>
        <v>359</v>
      </c>
      <c r="AI53" s="130">
        <v>197</v>
      </c>
      <c r="AJ53" s="127">
        <v>173</v>
      </c>
      <c r="AK53" s="24">
        <f>SUM(AI53:AJ53)</f>
        <v>370</v>
      </c>
      <c r="AL53" s="130">
        <v>172</v>
      </c>
      <c r="AM53" s="127">
        <v>166</v>
      </c>
      <c r="AN53" s="24">
        <f>SUM(AL53:AM53)</f>
        <v>338</v>
      </c>
      <c r="AO53" s="20">
        <v>174</v>
      </c>
      <c r="AP53" s="21">
        <v>174</v>
      </c>
      <c r="AQ53" s="24">
        <f>SUM(AO53:AP53)</f>
        <v>348</v>
      </c>
      <c r="AR53" s="20">
        <v>171</v>
      </c>
      <c r="AS53" s="21">
        <v>143</v>
      </c>
      <c r="AT53" s="24">
        <f>SUM(AR53:AS53)</f>
        <v>314</v>
      </c>
      <c r="AU53" s="20">
        <v>164</v>
      </c>
      <c r="AV53" s="21">
        <v>149</v>
      </c>
      <c r="AW53" s="24">
        <f>SUM(AU53:AV53)</f>
        <v>313</v>
      </c>
      <c r="AX53" s="20">
        <v>168</v>
      </c>
      <c r="AY53" s="21">
        <v>157</v>
      </c>
      <c r="AZ53" s="24">
        <f>SUM(AX53:AY53)</f>
        <v>325</v>
      </c>
      <c r="BA53" s="20">
        <v>161</v>
      </c>
      <c r="BB53" s="21">
        <v>147</v>
      </c>
      <c r="BC53" s="24">
        <f>SUM(BA53:BB53)</f>
        <v>308</v>
      </c>
      <c r="BD53" s="20">
        <v>161</v>
      </c>
      <c r="BE53" s="21">
        <v>139</v>
      </c>
      <c r="BF53" s="24">
        <f>SUM(BD53:BE53)</f>
        <v>300</v>
      </c>
      <c r="BG53" s="20">
        <v>141</v>
      </c>
      <c r="BH53" s="21">
        <v>126</v>
      </c>
      <c r="BI53" s="24">
        <f>SUM(BG53:BH53)</f>
        <v>267</v>
      </c>
      <c r="BJ53" s="20">
        <v>116</v>
      </c>
      <c r="BK53" s="21">
        <v>120</v>
      </c>
      <c r="BL53" s="24">
        <f>SUM(BJ53:BK53)</f>
        <v>236</v>
      </c>
      <c r="BM53" s="20">
        <v>123</v>
      </c>
      <c r="BN53" s="21">
        <v>99</v>
      </c>
      <c r="BO53" s="24">
        <f>SUM(BM53:BN53)</f>
        <v>222</v>
      </c>
      <c r="BP53" s="20">
        <v>104</v>
      </c>
      <c r="BQ53" s="21">
        <v>89</v>
      </c>
      <c r="BR53" s="24">
        <f>SUM(BP53:BQ53)</f>
        <v>193</v>
      </c>
    </row>
    <row r="54" spans="1:70" s="13" customFormat="1" x14ac:dyDescent="0.5">
      <c r="A54" s="180">
        <f t="shared" si="23"/>
        <v>59</v>
      </c>
      <c r="B54" s="17">
        <v>200</v>
      </c>
      <c r="C54" s="13">
        <v>186</v>
      </c>
      <c r="D54" s="25">
        <f t="shared" si="42"/>
        <v>386</v>
      </c>
      <c r="E54" s="17">
        <v>196</v>
      </c>
      <c r="F54" s="13">
        <v>219</v>
      </c>
      <c r="G54" s="189">
        <f t="shared" si="43"/>
        <v>415</v>
      </c>
      <c r="H54" s="17">
        <v>185</v>
      </c>
      <c r="I54" s="129">
        <v>182</v>
      </c>
      <c r="J54" s="25">
        <f t="shared" si="44"/>
        <v>367</v>
      </c>
      <c r="K54" s="17">
        <v>194</v>
      </c>
      <c r="L54" s="129">
        <v>184</v>
      </c>
      <c r="M54" s="25">
        <f t="shared" si="45"/>
        <v>378</v>
      </c>
      <c r="N54" s="17">
        <v>178</v>
      </c>
      <c r="O54" s="13">
        <v>174</v>
      </c>
      <c r="P54" s="25">
        <f>N54+O54</f>
        <v>352</v>
      </c>
      <c r="Q54" s="17">
        <v>177</v>
      </c>
      <c r="R54" s="13">
        <v>188</v>
      </c>
      <c r="S54" s="25">
        <f>Q54+R54</f>
        <v>365</v>
      </c>
      <c r="T54" s="17">
        <v>187</v>
      </c>
      <c r="U54" s="13">
        <v>172</v>
      </c>
      <c r="V54" s="25">
        <f>T54+U54</f>
        <v>359</v>
      </c>
      <c r="W54" s="17">
        <v>178</v>
      </c>
      <c r="X54" s="13">
        <v>176</v>
      </c>
      <c r="Y54" s="25">
        <f>W54+X54</f>
        <v>354</v>
      </c>
      <c r="Z54" s="17">
        <v>169</v>
      </c>
      <c r="AA54" s="13">
        <v>173</v>
      </c>
      <c r="AB54" s="25">
        <f>Z54+AA54</f>
        <v>342</v>
      </c>
      <c r="AC54" s="128">
        <v>166</v>
      </c>
      <c r="AD54" s="129">
        <v>151</v>
      </c>
      <c r="AE54" s="25">
        <f>AC54+AD54</f>
        <v>317</v>
      </c>
      <c r="AF54" s="128">
        <v>210</v>
      </c>
      <c r="AG54" s="129">
        <v>176</v>
      </c>
      <c r="AH54" s="25">
        <f>AF54+AG54</f>
        <v>386</v>
      </c>
      <c r="AI54" s="128">
        <v>171</v>
      </c>
      <c r="AJ54" s="129">
        <v>190</v>
      </c>
      <c r="AK54" s="25">
        <f>AI54+AJ54</f>
        <v>361</v>
      </c>
      <c r="AL54" s="128">
        <v>201</v>
      </c>
      <c r="AM54" s="129">
        <v>174</v>
      </c>
      <c r="AN54" s="25">
        <f>AL54+AM54</f>
        <v>375</v>
      </c>
      <c r="AO54" s="128">
        <v>172</v>
      </c>
      <c r="AP54" s="129">
        <v>165</v>
      </c>
      <c r="AQ54" s="25">
        <f>AO54+AP54</f>
        <v>337</v>
      </c>
      <c r="AR54" s="128">
        <v>176</v>
      </c>
      <c r="AS54" s="129">
        <v>171</v>
      </c>
      <c r="AT54" s="25">
        <f>AR54+AS54</f>
        <v>347</v>
      </c>
      <c r="AU54" s="17">
        <v>172</v>
      </c>
      <c r="AV54" s="13">
        <v>138</v>
      </c>
      <c r="AW54" s="25">
        <f>AU54+AV54</f>
        <v>310</v>
      </c>
      <c r="AX54" s="17">
        <v>166</v>
      </c>
      <c r="AY54" s="13">
        <v>148</v>
      </c>
      <c r="AZ54" s="25">
        <f>AX54+AY54</f>
        <v>314</v>
      </c>
      <c r="BA54" s="17">
        <v>169</v>
      </c>
      <c r="BB54" s="13">
        <v>159</v>
      </c>
      <c r="BC54" s="25">
        <f>BA54+BB54</f>
        <v>328</v>
      </c>
      <c r="BD54" s="17">
        <v>158</v>
      </c>
      <c r="BE54" s="13">
        <v>148</v>
      </c>
      <c r="BF54" s="25">
        <f>BD54+BE54</f>
        <v>306</v>
      </c>
      <c r="BG54" s="17">
        <v>161</v>
      </c>
      <c r="BH54" s="13">
        <v>139</v>
      </c>
      <c r="BI54" s="25">
        <f>BG54+BH54</f>
        <v>300</v>
      </c>
      <c r="BJ54" s="17">
        <v>141</v>
      </c>
      <c r="BK54" s="13">
        <v>125</v>
      </c>
      <c r="BL54" s="25">
        <f>BJ54+BK54</f>
        <v>266</v>
      </c>
      <c r="BM54" s="17">
        <v>118</v>
      </c>
      <c r="BN54" s="13">
        <v>120</v>
      </c>
      <c r="BO54" s="25">
        <f>BM54+BN54</f>
        <v>238</v>
      </c>
      <c r="BP54" s="17">
        <v>123</v>
      </c>
      <c r="BQ54" s="13">
        <v>97</v>
      </c>
      <c r="BR54" s="25">
        <f>BP54+BQ54</f>
        <v>220</v>
      </c>
    </row>
    <row r="55" spans="1:70" x14ac:dyDescent="0.5">
      <c r="A55" s="181">
        <f t="shared" si="23"/>
        <v>58</v>
      </c>
      <c r="B55" s="16">
        <v>206</v>
      </c>
      <c r="C55" s="8">
        <v>184</v>
      </c>
      <c r="D55" s="23">
        <f t="shared" si="42"/>
        <v>390</v>
      </c>
      <c r="E55" s="16">
        <v>198</v>
      </c>
      <c r="F55" s="8">
        <v>188</v>
      </c>
      <c r="G55" s="23">
        <f t="shared" si="43"/>
        <v>386</v>
      </c>
      <c r="H55" s="16">
        <v>196</v>
      </c>
      <c r="I55" s="8">
        <v>223</v>
      </c>
      <c r="J55" s="147">
        <f t="shared" si="44"/>
        <v>419</v>
      </c>
      <c r="K55" s="16">
        <v>187</v>
      </c>
      <c r="L55" s="8">
        <v>185</v>
      </c>
      <c r="M55" s="23">
        <f t="shared" si="45"/>
        <v>372</v>
      </c>
      <c r="N55" s="16">
        <v>195</v>
      </c>
      <c r="O55" s="8">
        <v>188</v>
      </c>
      <c r="P55" s="23">
        <f>SUM(N55:O55)</f>
        <v>383</v>
      </c>
      <c r="Q55" s="16">
        <v>180</v>
      </c>
      <c r="R55" s="8">
        <v>174</v>
      </c>
      <c r="S55" s="23">
        <f>SUM(Q55:R55)</f>
        <v>354</v>
      </c>
      <c r="T55" s="16">
        <v>181</v>
      </c>
      <c r="U55" s="8">
        <v>190</v>
      </c>
      <c r="V55" s="23">
        <f>SUM(T55:U55)</f>
        <v>371</v>
      </c>
      <c r="W55" s="16">
        <v>188</v>
      </c>
      <c r="X55" s="8">
        <v>169</v>
      </c>
      <c r="Y55" s="23">
        <f>SUM(W55:X55)</f>
        <v>357</v>
      </c>
      <c r="Z55" s="16">
        <v>176</v>
      </c>
      <c r="AA55" s="8">
        <v>175</v>
      </c>
      <c r="AB55" s="23">
        <f>SUM(Z55:AA55)</f>
        <v>351</v>
      </c>
      <c r="AC55" s="125">
        <v>175</v>
      </c>
      <c r="AD55" s="126">
        <v>172</v>
      </c>
      <c r="AE55" s="23">
        <f>SUM(AC55:AD55)</f>
        <v>347</v>
      </c>
      <c r="AF55" s="125">
        <v>170</v>
      </c>
      <c r="AG55" s="126">
        <v>150</v>
      </c>
      <c r="AH55" s="23">
        <f>SUM(AF55:AG55)</f>
        <v>320</v>
      </c>
      <c r="AI55" s="125">
        <v>209</v>
      </c>
      <c r="AJ55" s="126">
        <v>179</v>
      </c>
      <c r="AK55" s="23">
        <f>SUM(AI55:AJ55)</f>
        <v>388</v>
      </c>
      <c r="AL55" s="125">
        <v>172</v>
      </c>
      <c r="AM55" s="126">
        <v>192</v>
      </c>
      <c r="AN55" s="23">
        <f>SUM(AL55:AM55)</f>
        <v>364</v>
      </c>
      <c r="AO55" s="125">
        <v>203</v>
      </c>
      <c r="AP55" s="126">
        <v>174</v>
      </c>
      <c r="AQ55" s="23">
        <f>SUM(AO55:AP55)</f>
        <v>377</v>
      </c>
      <c r="AR55" s="125">
        <v>170</v>
      </c>
      <c r="AS55" s="126">
        <v>163</v>
      </c>
      <c r="AT55" s="23">
        <f>SUM(AR55:AS55)</f>
        <v>333</v>
      </c>
      <c r="AU55" s="125">
        <v>173</v>
      </c>
      <c r="AV55" s="126">
        <v>175</v>
      </c>
      <c r="AW55" s="23">
        <f>SUM(AU55:AV55)</f>
        <v>348</v>
      </c>
      <c r="AX55" s="16">
        <v>172</v>
      </c>
      <c r="AY55" s="8">
        <v>139</v>
      </c>
      <c r="AZ55" s="23">
        <f>SUM(AX55:AY55)</f>
        <v>311</v>
      </c>
      <c r="BA55" s="16">
        <v>163</v>
      </c>
      <c r="BB55" s="8">
        <v>147</v>
      </c>
      <c r="BC55" s="23">
        <f>SUM(BA55:BB55)</f>
        <v>310</v>
      </c>
      <c r="BD55" s="16">
        <v>174</v>
      </c>
      <c r="BE55" s="8">
        <v>158</v>
      </c>
      <c r="BF55" s="23">
        <f>SUM(BD55:BE55)</f>
        <v>332</v>
      </c>
      <c r="BG55" s="16">
        <v>158</v>
      </c>
      <c r="BH55" s="8">
        <v>147</v>
      </c>
      <c r="BI55" s="23">
        <f>SUM(BG55:BH55)</f>
        <v>305</v>
      </c>
      <c r="BJ55" s="16">
        <v>162</v>
      </c>
      <c r="BK55" s="8">
        <v>141</v>
      </c>
      <c r="BL55" s="23">
        <f>SUM(BJ55:BK55)</f>
        <v>303</v>
      </c>
      <c r="BM55" s="16">
        <v>142</v>
      </c>
      <c r="BN55" s="8">
        <v>126</v>
      </c>
      <c r="BO55" s="23">
        <f>SUM(BM55:BN55)</f>
        <v>268</v>
      </c>
      <c r="BP55" s="16">
        <v>116</v>
      </c>
      <c r="BQ55" s="8">
        <v>119</v>
      </c>
      <c r="BR55" s="23">
        <f>SUM(BP55:BQ55)</f>
        <v>235</v>
      </c>
    </row>
    <row r="56" spans="1:70" x14ac:dyDescent="0.5">
      <c r="A56" s="181">
        <f t="shared" si="23"/>
        <v>57</v>
      </c>
      <c r="B56" s="125">
        <v>198</v>
      </c>
      <c r="C56" s="8">
        <v>169</v>
      </c>
      <c r="D56" s="23">
        <f t="shared" si="42"/>
        <v>367</v>
      </c>
      <c r="E56" s="125">
        <v>208</v>
      </c>
      <c r="F56" s="8">
        <v>184</v>
      </c>
      <c r="G56" s="23">
        <f t="shared" si="43"/>
        <v>392</v>
      </c>
      <c r="H56" s="16">
        <v>203</v>
      </c>
      <c r="I56" s="8">
        <v>188</v>
      </c>
      <c r="J56" s="23">
        <f t="shared" si="44"/>
        <v>391</v>
      </c>
      <c r="K56" s="16">
        <v>195</v>
      </c>
      <c r="L56" s="8">
        <v>224</v>
      </c>
      <c r="M56" s="147">
        <f t="shared" si="45"/>
        <v>419</v>
      </c>
      <c r="N56" s="16">
        <v>184</v>
      </c>
      <c r="O56" s="8">
        <v>187</v>
      </c>
      <c r="P56" s="23">
        <f>SUM(N56:O56)</f>
        <v>371</v>
      </c>
      <c r="Q56" s="16">
        <v>199</v>
      </c>
      <c r="R56" s="8">
        <v>190</v>
      </c>
      <c r="S56" s="23">
        <f>SUM(Q56:R56)</f>
        <v>389</v>
      </c>
      <c r="T56" s="16">
        <v>177</v>
      </c>
      <c r="U56" s="8">
        <v>173</v>
      </c>
      <c r="V56" s="23">
        <f>SUM(T56:U56)</f>
        <v>350</v>
      </c>
      <c r="W56" s="16">
        <v>183</v>
      </c>
      <c r="X56" s="8">
        <v>189</v>
      </c>
      <c r="Y56" s="23">
        <f>SUM(W56:X56)</f>
        <v>372</v>
      </c>
      <c r="Z56" s="16">
        <v>189</v>
      </c>
      <c r="AA56" s="8">
        <v>171</v>
      </c>
      <c r="AB56" s="23">
        <f>SUM(Z56:AA56)</f>
        <v>360</v>
      </c>
      <c r="AC56" s="125">
        <v>174</v>
      </c>
      <c r="AD56" s="126">
        <v>175</v>
      </c>
      <c r="AE56" s="23">
        <f>SUM(AC56:AD56)</f>
        <v>349</v>
      </c>
      <c r="AF56" s="125">
        <v>172</v>
      </c>
      <c r="AG56" s="126">
        <v>173</v>
      </c>
      <c r="AH56" s="23">
        <f>SUM(AF56:AG56)</f>
        <v>345</v>
      </c>
      <c r="AI56" s="125">
        <v>167</v>
      </c>
      <c r="AJ56" s="126">
        <v>154</v>
      </c>
      <c r="AK56" s="23">
        <f>SUM(AI56:AJ56)</f>
        <v>321</v>
      </c>
      <c r="AL56" s="125">
        <v>210</v>
      </c>
      <c r="AM56" s="126">
        <v>179</v>
      </c>
      <c r="AN56" s="23">
        <f>SUM(AL56:AM56)</f>
        <v>389</v>
      </c>
      <c r="AO56" s="125">
        <v>171</v>
      </c>
      <c r="AP56" s="126">
        <v>190</v>
      </c>
      <c r="AQ56" s="23">
        <f>SUM(AO56:AP56)</f>
        <v>361</v>
      </c>
      <c r="AR56" s="125">
        <v>205</v>
      </c>
      <c r="AS56" s="126">
        <v>176</v>
      </c>
      <c r="AT56" s="23">
        <f>SUM(AR56:AS56)</f>
        <v>381</v>
      </c>
      <c r="AU56" s="125">
        <v>170</v>
      </c>
      <c r="AV56" s="126">
        <v>164</v>
      </c>
      <c r="AW56" s="23">
        <f>SUM(AU56:AV56)</f>
        <v>334</v>
      </c>
      <c r="AX56" s="125">
        <v>172</v>
      </c>
      <c r="AY56" s="126">
        <v>178</v>
      </c>
      <c r="AZ56" s="23">
        <f>SUM(AX56:AY56)</f>
        <v>350</v>
      </c>
      <c r="BA56" s="16">
        <v>172</v>
      </c>
      <c r="BB56" s="8">
        <v>138</v>
      </c>
      <c r="BC56" s="23">
        <f>SUM(BA56:BB56)</f>
        <v>310</v>
      </c>
      <c r="BD56" s="16">
        <v>164</v>
      </c>
      <c r="BE56" s="8">
        <v>147</v>
      </c>
      <c r="BF56" s="23">
        <f>SUM(BD56:BE56)</f>
        <v>311</v>
      </c>
      <c r="BG56" s="16">
        <v>174</v>
      </c>
      <c r="BH56" s="8">
        <v>158</v>
      </c>
      <c r="BI56" s="23">
        <f>SUM(BG56:BH56)</f>
        <v>332</v>
      </c>
      <c r="BJ56" s="16">
        <v>163</v>
      </c>
      <c r="BK56" s="8">
        <v>145</v>
      </c>
      <c r="BL56" s="23">
        <f>SUM(BJ56:BK56)</f>
        <v>308</v>
      </c>
      <c r="BM56" s="16">
        <v>166</v>
      </c>
      <c r="BN56" s="8">
        <v>142</v>
      </c>
      <c r="BO56" s="23">
        <f>SUM(BM56:BN56)</f>
        <v>308</v>
      </c>
      <c r="BP56" s="16">
        <v>146</v>
      </c>
      <c r="BQ56" s="8">
        <v>125</v>
      </c>
      <c r="BR56" s="23">
        <f>SUM(BP56:BQ56)</f>
        <v>271</v>
      </c>
    </row>
    <row r="57" spans="1:70" x14ac:dyDescent="0.5">
      <c r="A57" s="181">
        <f t="shared" si="23"/>
        <v>56</v>
      </c>
      <c r="B57" s="16">
        <v>185</v>
      </c>
      <c r="C57" s="126">
        <v>192</v>
      </c>
      <c r="D57" s="23">
        <f t="shared" si="42"/>
        <v>377</v>
      </c>
      <c r="E57" s="16">
        <v>196</v>
      </c>
      <c r="F57" s="126">
        <v>173</v>
      </c>
      <c r="G57" s="23">
        <f t="shared" si="43"/>
        <v>369</v>
      </c>
      <c r="H57" s="125">
        <v>200</v>
      </c>
      <c r="I57" s="8">
        <v>183</v>
      </c>
      <c r="J57" s="23">
        <f t="shared" si="44"/>
        <v>383</v>
      </c>
      <c r="K57" s="125">
        <v>210</v>
      </c>
      <c r="L57" s="8">
        <v>193</v>
      </c>
      <c r="M57" s="23">
        <f t="shared" si="45"/>
        <v>403</v>
      </c>
      <c r="N57" s="125">
        <v>195</v>
      </c>
      <c r="O57" s="8">
        <v>223</v>
      </c>
      <c r="P57" s="147">
        <f>SUM(N57:O57)</f>
        <v>418</v>
      </c>
      <c r="Q57" s="125">
        <v>180</v>
      </c>
      <c r="R57" s="8">
        <v>188</v>
      </c>
      <c r="S57" s="23">
        <f>SUM(Q57:R57)</f>
        <v>368</v>
      </c>
      <c r="T57" s="125">
        <v>202</v>
      </c>
      <c r="U57" s="8">
        <v>188</v>
      </c>
      <c r="V57" s="23">
        <f>SUM(T57:U57)</f>
        <v>390</v>
      </c>
      <c r="W57" s="125">
        <v>177</v>
      </c>
      <c r="X57" s="8">
        <v>183</v>
      </c>
      <c r="Y57" s="23">
        <f>SUM(W57:X57)</f>
        <v>360</v>
      </c>
      <c r="Z57" s="125">
        <v>181</v>
      </c>
      <c r="AA57" s="8">
        <v>186</v>
      </c>
      <c r="AB57" s="23">
        <f>SUM(Z57:AA57)</f>
        <v>367</v>
      </c>
      <c r="AC57" s="125">
        <v>191</v>
      </c>
      <c r="AD57" s="126">
        <v>176</v>
      </c>
      <c r="AE57" s="23">
        <f>SUM(AC57:AD57)</f>
        <v>367</v>
      </c>
      <c r="AF57" s="125">
        <v>172</v>
      </c>
      <c r="AG57" s="126">
        <v>174</v>
      </c>
      <c r="AH57" s="23">
        <f>SUM(AF57:AG57)</f>
        <v>346</v>
      </c>
      <c r="AI57" s="125">
        <v>169</v>
      </c>
      <c r="AJ57" s="126">
        <v>175</v>
      </c>
      <c r="AK57" s="23">
        <f>SUM(AI57:AJ57)</f>
        <v>344</v>
      </c>
      <c r="AL57" s="125">
        <v>168</v>
      </c>
      <c r="AM57" s="126">
        <v>153</v>
      </c>
      <c r="AN57" s="23">
        <f>SUM(AL57:AM57)</f>
        <v>321</v>
      </c>
      <c r="AO57" s="125">
        <v>210</v>
      </c>
      <c r="AP57" s="126">
        <v>182</v>
      </c>
      <c r="AQ57" s="23">
        <f>SUM(AO57:AP57)</f>
        <v>392</v>
      </c>
      <c r="AR57" s="125">
        <v>171</v>
      </c>
      <c r="AS57" s="126">
        <v>191</v>
      </c>
      <c r="AT57" s="23">
        <f>SUM(AR57:AS57)</f>
        <v>362</v>
      </c>
      <c r="AU57" s="125">
        <v>203</v>
      </c>
      <c r="AV57" s="126">
        <v>177</v>
      </c>
      <c r="AW57" s="23">
        <f>SUM(AU57:AV57)</f>
        <v>380</v>
      </c>
      <c r="AX57" s="125">
        <v>169</v>
      </c>
      <c r="AY57" s="126">
        <v>167</v>
      </c>
      <c r="AZ57" s="23">
        <f>SUM(AX57:AY57)</f>
        <v>336</v>
      </c>
      <c r="BA57" s="125">
        <v>174</v>
      </c>
      <c r="BB57" s="126">
        <v>179</v>
      </c>
      <c r="BC57" s="23">
        <f>SUM(BA57:BB57)</f>
        <v>353</v>
      </c>
      <c r="BD57" s="125">
        <v>176</v>
      </c>
      <c r="BE57" s="126">
        <v>140</v>
      </c>
      <c r="BF57" s="23">
        <f>SUM(BD57:BE57)</f>
        <v>316</v>
      </c>
      <c r="BG57" s="125">
        <v>161</v>
      </c>
      <c r="BH57" s="126">
        <v>148</v>
      </c>
      <c r="BI57" s="23">
        <f>SUM(BG57:BH57)</f>
        <v>309</v>
      </c>
      <c r="BJ57" s="125">
        <v>172</v>
      </c>
      <c r="BK57" s="126">
        <v>160</v>
      </c>
      <c r="BL57" s="23">
        <f>SUM(BJ57:BK57)</f>
        <v>332</v>
      </c>
      <c r="BM57" s="16">
        <v>167</v>
      </c>
      <c r="BN57" s="8">
        <v>145</v>
      </c>
      <c r="BO57" s="23">
        <f>SUM(BM57:BN57)</f>
        <v>312</v>
      </c>
      <c r="BP57" s="16">
        <v>169</v>
      </c>
      <c r="BQ57" s="8">
        <v>141</v>
      </c>
      <c r="BR57" s="23">
        <f>SUM(BP57:BQ57)</f>
        <v>310</v>
      </c>
    </row>
    <row r="58" spans="1:70" x14ac:dyDescent="0.5">
      <c r="A58" s="181">
        <f t="shared" si="23"/>
        <v>55</v>
      </c>
      <c r="B58" s="16">
        <v>212</v>
      </c>
      <c r="C58" s="8">
        <v>178</v>
      </c>
      <c r="D58" s="156">
        <f t="shared" si="42"/>
        <v>390</v>
      </c>
      <c r="E58" s="16">
        <v>184</v>
      </c>
      <c r="F58" s="8">
        <v>195</v>
      </c>
      <c r="G58" s="156">
        <f t="shared" si="43"/>
        <v>379</v>
      </c>
      <c r="H58" s="16">
        <v>197</v>
      </c>
      <c r="I58" s="126">
        <v>170</v>
      </c>
      <c r="J58" s="23">
        <f t="shared" si="44"/>
        <v>367</v>
      </c>
      <c r="K58" s="16">
        <v>209</v>
      </c>
      <c r="L58" s="126">
        <v>182</v>
      </c>
      <c r="M58" s="23">
        <f t="shared" si="45"/>
        <v>391</v>
      </c>
      <c r="N58" s="16">
        <v>205</v>
      </c>
      <c r="O58" s="126">
        <v>190</v>
      </c>
      <c r="P58" s="23">
        <f>N58+O58</f>
        <v>395</v>
      </c>
      <c r="Q58" s="16">
        <v>195</v>
      </c>
      <c r="R58" s="126">
        <v>227</v>
      </c>
      <c r="S58" s="147">
        <f>Q58+R58</f>
        <v>422</v>
      </c>
      <c r="T58" s="16">
        <v>183</v>
      </c>
      <c r="U58" s="126">
        <v>190</v>
      </c>
      <c r="V58" s="23">
        <f>T58+U58</f>
        <v>373</v>
      </c>
      <c r="W58" s="16">
        <v>207</v>
      </c>
      <c r="X58" s="126">
        <v>186</v>
      </c>
      <c r="Y58" s="23">
        <f>W58+X58</f>
        <v>393</v>
      </c>
      <c r="Z58" s="16">
        <v>181</v>
      </c>
      <c r="AA58" s="126">
        <v>181</v>
      </c>
      <c r="AB58" s="23">
        <f>Z58+AA58</f>
        <v>362</v>
      </c>
      <c r="AC58" s="125">
        <v>181</v>
      </c>
      <c r="AD58" s="126">
        <v>187</v>
      </c>
      <c r="AE58" s="23">
        <f>AC58+AD58</f>
        <v>368</v>
      </c>
      <c r="AF58" s="125">
        <v>196</v>
      </c>
      <c r="AG58" s="126">
        <v>177</v>
      </c>
      <c r="AH58" s="23">
        <f>AF58+AG58</f>
        <v>373</v>
      </c>
      <c r="AI58" s="125">
        <v>174</v>
      </c>
      <c r="AJ58" s="126">
        <v>174</v>
      </c>
      <c r="AK58" s="23">
        <f>AI58+AJ58</f>
        <v>348</v>
      </c>
      <c r="AL58" s="125">
        <v>168</v>
      </c>
      <c r="AM58" s="126">
        <v>172</v>
      </c>
      <c r="AN58" s="23">
        <f>AL58+AM58</f>
        <v>340</v>
      </c>
      <c r="AO58" s="125">
        <v>170</v>
      </c>
      <c r="AP58" s="126">
        <v>151</v>
      </c>
      <c r="AQ58" s="23">
        <f>AO58+AP58</f>
        <v>321</v>
      </c>
      <c r="AR58" s="125">
        <v>209</v>
      </c>
      <c r="AS58" s="126">
        <v>184</v>
      </c>
      <c r="AT58" s="23">
        <f>AR58+AS58</f>
        <v>393</v>
      </c>
      <c r="AU58" s="125">
        <v>171</v>
      </c>
      <c r="AV58" s="126">
        <v>191</v>
      </c>
      <c r="AW58" s="23">
        <f>AU58+AV58</f>
        <v>362</v>
      </c>
      <c r="AX58" s="125">
        <v>204</v>
      </c>
      <c r="AY58" s="126">
        <v>177</v>
      </c>
      <c r="AZ58" s="23">
        <f>AX58+AY58</f>
        <v>381</v>
      </c>
      <c r="BA58" s="125">
        <v>169</v>
      </c>
      <c r="BB58" s="126">
        <v>166</v>
      </c>
      <c r="BC58" s="23">
        <f>BA58+BB58</f>
        <v>335</v>
      </c>
      <c r="BD58" s="125">
        <v>172</v>
      </c>
      <c r="BE58" s="126">
        <v>182</v>
      </c>
      <c r="BF58" s="23">
        <f>BD58+BE58</f>
        <v>354</v>
      </c>
      <c r="BG58" s="125">
        <v>175</v>
      </c>
      <c r="BH58" s="126">
        <v>140</v>
      </c>
      <c r="BI58" s="23">
        <f>BG58+BH58</f>
        <v>315</v>
      </c>
      <c r="BJ58" s="125">
        <v>164</v>
      </c>
      <c r="BK58" s="126">
        <v>147</v>
      </c>
      <c r="BL58" s="23">
        <f>BJ58+BK58</f>
        <v>311</v>
      </c>
      <c r="BM58" s="16">
        <v>170</v>
      </c>
      <c r="BN58" s="8">
        <v>157</v>
      </c>
      <c r="BO58" s="23">
        <f>BM58+BN58</f>
        <v>327</v>
      </c>
      <c r="BP58" s="16">
        <v>166</v>
      </c>
      <c r="BQ58" s="8">
        <v>143</v>
      </c>
      <c r="BR58" s="23">
        <f>BP58+BQ58</f>
        <v>309</v>
      </c>
    </row>
    <row r="59" spans="1:70" x14ac:dyDescent="0.5">
      <c r="A59" s="181">
        <f t="shared" si="23"/>
        <v>54</v>
      </c>
      <c r="B59" s="16">
        <v>199</v>
      </c>
      <c r="C59" s="8">
        <v>185</v>
      </c>
      <c r="D59" s="133">
        <f t="shared" si="42"/>
        <v>384</v>
      </c>
      <c r="E59" s="16">
        <v>219</v>
      </c>
      <c r="F59" s="8">
        <v>175</v>
      </c>
      <c r="G59" s="133">
        <f t="shared" si="43"/>
        <v>394</v>
      </c>
      <c r="H59" s="16">
        <v>185</v>
      </c>
      <c r="I59" s="8">
        <v>194</v>
      </c>
      <c r="J59" s="156">
        <f t="shared" si="44"/>
        <v>379</v>
      </c>
      <c r="K59" s="16">
        <v>194</v>
      </c>
      <c r="L59" s="8">
        <v>175</v>
      </c>
      <c r="M59" s="156">
        <f t="shared" ref="M59:M65" si="46">SUM(K59:L59)</f>
        <v>369</v>
      </c>
      <c r="N59" s="16">
        <v>208</v>
      </c>
      <c r="O59" s="8">
        <v>180</v>
      </c>
      <c r="P59" s="156">
        <f t="shared" ref="P59:P65" si="47">SUM(N59:O59)</f>
        <v>388</v>
      </c>
      <c r="Q59" s="16">
        <v>206</v>
      </c>
      <c r="R59" s="8">
        <v>187</v>
      </c>
      <c r="S59" s="156">
        <f t="shared" ref="S59:S65" si="48">SUM(Q59:R59)</f>
        <v>393</v>
      </c>
      <c r="T59" s="16">
        <v>194</v>
      </c>
      <c r="U59" s="8">
        <v>228</v>
      </c>
      <c r="V59" s="139">
        <f t="shared" ref="V59:V65" si="49">SUM(T59:U59)</f>
        <v>422</v>
      </c>
      <c r="W59" s="16">
        <v>183</v>
      </c>
      <c r="X59" s="8">
        <v>195</v>
      </c>
      <c r="Y59" s="23">
        <f t="shared" ref="Y59:Y65" si="50">SUM(W59:X59)</f>
        <v>378</v>
      </c>
      <c r="Z59" s="16">
        <v>208</v>
      </c>
      <c r="AA59" s="8">
        <v>186</v>
      </c>
      <c r="AB59" s="23">
        <f t="shared" ref="AB59:AB65" si="51">SUM(Z59:AA59)</f>
        <v>394</v>
      </c>
      <c r="AC59" s="125">
        <v>180</v>
      </c>
      <c r="AD59" s="126">
        <v>180</v>
      </c>
      <c r="AE59" s="23">
        <f>SUM(AC59:AD59)</f>
        <v>360</v>
      </c>
      <c r="AF59" s="125">
        <v>184</v>
      </c>
      <c r="AG59" s="126">
        <v>188</v>
      </c>
      <c r="AH59" s="23">
        <f>SUM(AF59:AG59)</f>
        <v>372</v>
      </c>
      <c r="AI59" s="125">
        <v>196</v>
      </c>
      <c r="AJ59" s="126">
        <v>180</v>
      </c>
      <c r="AK59" s="23">
        <f>SUM(AI59:AJ59)</f>
        <v>376</v>
      </c>
      <c r="AL59" s="125">
        <v>170</v>
      </c>
      <c r="AM59" s="126">
        <v>172</v>
      </c>
      <c r="AN59" s="23">
        <f>SUM(AL59:AM59)</f>
        <v>342</v>
      </c>
      <c r="AO59" s="125">
        <v>167</v>
      </c>
      <c r="AP59" s="126">
        <v>173</v>
      </c>
      <c r="AQ59" s="23">
        <f>SUM(AO59:AP59)</f>
        <v>340</v>
      </c>
      <c r="AR59" s="125">
        <v>166</v>
      </c>
      <c r="AS59" s="126">
        <v>150</v>
      </c>
      <c r="AT59" s="23">
        <f>SUM(AR59:AS59)</f>
        <v>316</v>
      </c>
      <c r="AU59" s="125">
        <v>208</v>
      </c>
      <c r="AV59" s="126">
        <v>184</v>
      </c>
      <c r="AW59" s="23">
        <f>SUM(AU59:AV59)</f>
        <v>392</v>
      </c>
      <c r="AX59" s="125">
        <v>174</v>
      </c>
      <c r="AY59" s="126">
        <v>189</v>
      </c>
      <c r="AZ59" s="23">
        <f>SUM(AX59:AY59)</f>
        <v>363</v>
      </c>
      <c r="BA59" s="125">
        <v>210</v>
      </c>
      <c r="BB59" s="126">
        <v>173</v>
      </c>
      <c r="BC59" s="23">
        <f>SUM(BA59:BB59)</f>
        <v>383</v>
      </c>
      <c r="BD59" s="125">
        <v>167</v>
      </c>
      <c r="BE59" s="126">
        <v>165</v>
      </c>
      <c r="BF59" s="23">
        <f>SUM(BD59:BE59)</f>
        <v>332</v>
      </c>
      <c r="BG59" s="125">
        <v>175</v>
      </c>
      <c r="BH59" s="126">
        <v>185</v>
      </c>
      <c r="BI59" s="23">
        <f>SUM(BG59:BH59)</f>
        <v>360</v>
      </c>
      <c r="BJ59" s="125">
        <v>174</v>
      </c>
      <c r="BK59" s="126">
        <v>143</v>
      </c>
      <c r="BL59" s="23">
        <f>SUM(BJ59:BK59)</f>
        <v>317</v>
      </c>
      <c r="BM59" s="125">
        <v>163</v>
      </c>
      <c r="BN59" s="126">
        <v>149</v>
      </c>
      <c r="BO59" s="23">
        <f>SUM(BM59:BN59)</f>
        <v>312</v>
      </c>
      <c r="BP59" s="16">
        <v>171</v>
      </c>
      <c r="BQ59" s="8">
        <v>157</v>
      </c>
      <c r="BR59" s="23">
        <f>SUM(BP59:BQ59)</f>
        <v>328</v>
      </c>
    </row>
    <row r="60" spans="1:70" x14ac:dyDescent="0.5">
      <c r="A60" s="181">
        <f t="shared" si="23"/>
        <v>53</v>
      </c>
      <c r="B60" s="16">
        <v>173</v>
      </c>
      <c r="C60" s="8">
        <v>186</v>
      </c>
      <c r="D60" s="23">
        <f t="shared" si="42"/>
        <v>359</v>
      </c>
      <c r="E60" s="16">
        <v>198</v>
      </c>
      <c r="F60" s="8">
        <v>188</v>
      </c>
      <c r="G60" s="23">
        <f t="shared" si="43"/>
        <v>386</v>
      </c>
      <c r="H60" s="16">
        <v>219</v>
      </c>
      <c r="I60" s="8">
        <v>172</v>
      </c>
      <c r="J60" s="133">
        <f t="shared" si="44"/>
        <v>391</v>
      </c>
      <c r="K60" s="16">
        <v>182</v>
      </c>
      <c r="L60" s="8">
        <v>190</v>
      </c>
      <c r="M60" s="133">
        <f t="shared" si="46"/>
        <v>372</v>
      </c>
      <c r="N60" s="16">
        <v>194</v>
      </c>
      <c r="O60" s="8">
        <v>173</v>
      </c>
      <c r="P60" s="133">
        <f t="shared" si="47"/>
        <v>367</v>
      </c>
      <c r="Q60" s="16">
        <v>208</v>
      </c>
      <c r="R60" s="8">
        <v>178</v>
      </c>
      <c r="S60" s="133">
        <f t="shared" si="48"/>
        <v>386</v>
      </c>
      <c r="T60" s="16">
        <v>206</v>
      </c>
      <c r="U60" s="8">
        <v>185</v>
      </c>
      <c r="V60" s="133">
        <f t="shared" si="49"/>
        <v>391</v>
      </c>
      <c r="W60" s="16">
        <v>200</v>
      </c>
      <c r="X60" s="8">
        <v>228</v>
      </c>
      <c r="Y60" s="139">
        <f t="shared" si="50"/>
        <v>428</v>
      </c>
      <c r="Z60" s="16">
        <v>184</v>
      </c>
      <c r="AA60" s="8">
        <v>201</v>
      </c>
      <c r="AB60" s="23">
        <f t="shared" si="51"/>
        <v>385</v>
      </c>
      <c r="AC60" s="125">
        <v>206</v>
      </c>
      <c r="AD60" s="126">
        <v>186</v>
      </c>
      <c r="AE60" s="23">
        <f>SUM(AC60:AD60)</f>
        <v>392</v>
      </c>
      <c r="AF60" s="125">
        <v>180</v>
      </c>
      <c r="AG60" s="126">
        <v>178</v>
      </c>
      <c r="AH60" s="23">
        <f>SUM(AF60:AG60)</f>
        <v>358</v>
      </c>
      <c r="AI60" s="125">
        <v>185</v>
      </c>
      <c r="AJ60" s="126">
        <v>186</v>
      </c>
      <c r="AK60" s="23">
        <f>SUM(AI60:AJ60)</f>
        <v>371</v>
      </c>
      <c r="AL60" s="125">
        <v>195</v>
      </c>
      <c r="AM60" s="126">
        <v>176</v>
      </c>
      <c r="AN60" s="23">
        <f>SUM(AL60:AM60)</f>
        <v>371</v>
      </c>
      <c r="AO60" s="125">
        <v>169</v>
      </c>
      <c r="AP60" s="126">
        <v>175</v>
      </c>
      <c r="AQ60" s="23">
        <f>SUM(AO60:AP60)</f>
        <v>344</v>
      </c>
      <c r="AR60" s="125">
        <v>165</v>
      </c>
      <c r="AS60" s="126">
        <v>172</v>
      </c>
      <c r="AT60" s="23">
        <f>SUM(AR60:AS60)</f>
        <v>337</v>
      </c>
      <c r="AU60" s="125">
        <v>167</v>
      </c>
      <c r="AV60" s="126">
        <v>151</v>
      </c>
      <c r="AW60" s="23">
        <f>SUM(AU60:AV60)</f>
        <v>318</v>
      </c>
      <c r="AX60" s="125">
        <v>204</v>
      </c>
      <c r="AY60" s="126">
        <v>181</v>
      </c>
      <c r="AZ60" s="23">
        <f>SUM(AX60:AY60)</f>
        <v>385</v>
      </c>
      <c r="BA60" s="125">
        <v>174</v>
      </c>
      <c r="BB60" s="126">
        <v>193</v>
      </c>
      <c r="BC60" s="23">
        <f>SUM(BA60:BB60)</f>
        <v>367</v>
      </c>
      <c r="BD60" s="125">
        <v>208</v>
      </c>
      <c r="BE60" s="126">
        <v>174</v>
      </c>
      <c r="BF60" s="23">
        <f>SUM(BD60:BE60)</f>
        <v>382</v>
      </c>
      <c r="BG60" s="125">
        <v>166</v>
      </c>
      <c r="BH60" s="126">
        <v>166</v>
      </c>
      <c r="BI60" s="23">
        <f>SUM(BG60:BH60)</f>
        <v>332</v>
      </c>
      <c r="BJ60" s="125">
        <v>174</v>
      </c>
      <c r="BK60" s="126">
        <v>184</v>
      </c>
      <c r="BL60" s="23">
        <f>SUM(BJ60:BK60)</f>
        <v>358</v>
      </c>
      <c r="BM60" s="125">
        <v>174</v>
      </c>
      <c r="BN60" s="126">
        <v>146</v>
      </c>
      <c r="BO60" s="23">
        <f>SUM(BM60:BN60)</f>
        <v>320</v>
      </c>
      <c r="BP60" s="125">
        <v>163</v>
      </c>
      <c r="BQ60" s="126">
        <v>149</v>
      </c>
      <c r="BR60" s="23">
        <f>SUM(BP60:BQ60)</f>
        <v>312</v>
      </c>
    </row>
    <row r="61" spans="1:70" x14ac:dyDescent="0.5">
      <c r="A61" s="181">
        <f t="shared" si="23"/>
        <v>52</v>
      </c>
      <c r="B61" s="16">
        <v>188</v>
      </c>
      <c r="C61" s="8">
        <v>186</v>
      </c>
      <c r="D61" s="23">
        <f t="shared" si="42"/>
        <v>374</v>
      </c>
      <c r="E61" s="16">
        <v>170</v>
      </c>
      <c r="F61" s="8">
        <v>185</v>
      </c>
      <c r="G61" s="23">
        <f t="shared" si="43"/>
        <v>355</v>
      </c>
      <c r="H61" s="16">
        <v>199</v>
      </c>
      <c r="I61" s="8">
        <v>191</v>
      </c>
      <c r="J61" s="23">
        <f t="shared" si="44"/>
        <v>390</v>
      </c>
      <c r="K61" s="16">
        <v>214</v>
      </c>
      <c r="L61" s="8">
        <v>176</v>
      </c>
      <c r="M61" s="23">
        <f t="shared" si="46"/>
        <v>390</v>
      </c>
      <c r="N61" s="16">
        <v>183</v>
      </c>
      <c r="O61" s="8">
        <v>187</v>
      </c>
      <c r="P61" s="23">
        <f t="shared" si="47"/>
        <v>370</v>
      </c>
      <c r="Q61" s="16">
        <v>195</v>
      </c>
      <c r="R61" s="8">
        <v>171</v>
      </c>
      <c r="S61" s="23">
        <f t="shared" si="48"/>
        <v>366</v>
      </c>
      <c r="T61" s="16">
        <v>213</v>
      </c>
      <c r="U61" s="8">
        <v>181</v>
      </c>
      <c r="V61" s="23">
        <f t="shared" si="49"/>
        <v>394</v>
      </c>
      <c r="W61" s="16">
        <v>208</v>
      </c>
      <c r="X61" s="8">
        <v>185</v>
      </c>
      <c r="Y61" s="23">
        <f t="shared" si="50"/>
        <v>393</v>
      </c>
      <c r="Z61" s="16">
        <v>200</v>
      </c>
      <c r="AA61" s="8">
        <v>232</v>
      </c>
      <c r="AB61" s="139">
        <f t="shared" si="51"/>
        <v>432</v>
      </c>
      <c r="AC61" s="125">
        <v>180</v>
      </c>
      <c r="AD61" s="126">
        <v>199</v>
      </c>
      <c r="AE61" s="23">
        <f>SUM(AC61:AD61)</f>
        <v>379</v>
      </c>
      <c r="AF61" s="125">
        <v>203</v>
      </c>
      <c r="AG61" s="126">
        <v>189</v>
      </c>
      <c r="AH61" s="23">
        <f>SUM(AF61:AG61)</f>
        <v>392</v>
      </c>
      <c r="AI61" s="125">
        <v>181</v>
      </c>
      <c r="AJ61" s="126">
        <v>180</v>
      </c>
      <c r="AK61" s="23">
        <f>SUM(AI61:AJ61)</f>
        <v>361</v>
      </c>
      <c r="AL61" s="125">
        <v>185</v>
      </c>
      <c r="AM61" s="126">
        <v>194</v>
      </c>
      <c r="AN61" s="23">
        <f>SUM(AL61:AM61)</f>
        <v>379</v>
      </c>
      <c r="AO61" s="125">
        <v>195</v>
      </c>
      <c r="AP61" s="126">
        <v>174</v>
      </c>
      <c r="AQ61" s="23">
        <f>SUM(AO61:AP61)</f>
        <v>369</v>
      </c>
      <c r="AR61" s="125">
        <v>173</v>
      </c>
      <c r="AS61" s="126">
        <v>173</v>
      </c>
      <c r="AT61" s="23">
        <f>SUM(AR61:AS61)</f>
        <v>346</v>
      </c>
      <c r="AU61" s="125">
        <v>168</v>
      </c>
      <c r="AV61" s="126">
        <v>171</v>
      </c>
      <c r="AW61" s="23">
        <f>SUM(AU61:AV61)</f>
        <v>339</v>
      </c>
      <c r="AX61" s="125">
        <v>167</v>
      </c>
      <c r="AY61" s="126">
        <v>149</v>
      </c>
      <c r="AZ61" s="23">
        <f>SUM(AX61:AY61)</f>
        <v>316</v>
      </c>
      <c r="BA61" s="125">
        <v>202</v>
      </c>
      <c r="BB61" s="126">
        <v>187</v>
      </c>
      <c r="BC61" s="23">
        <f>SUM(BA61:BB61)</f>
        <v>389</v>
      </c>
      <c r="BD61" s="125">
        <v>174</v>
      </c>
      <c r="BE61" s="126">
        <v>193</v>
      </c>
      <c r="BF61" s="23">
        <f>SUM(BD61:BE61)</f>
        <v>367</v>
      </c>
      <c r="BG61" s="125">
        <v>210</v>
      </c>
      <c r="BH61" s="126">
        <v>178</v>
      </c>
      <c r="BI61" s="23">
        <f>SUM(BG61:BH61)</f>
        <v>388</v>
      </c>
      <c r="BJ61" s="125">
        <v>170</v>
      </c>
      <c r="BK61" s="126">
        <v>164</v>
      </c>
      <c r="BL61" s="23">
        <f>SUM(BJ61:BK61)</f>
        <v>334</v>
      </c>
      <c r="BM61" s="125">
        <v>181</v>
      </c>
      <c r="BN61" s="126">
        <v>188</v>
      </c>
      <c r="BO61" s="23">
        <f>SUM(BM61:BN61)</f>
        <v>369</v>
      </c>
      <c r="BP61" s="125">
        <v>177</v>
      </c>
      <c r="BQ61" s="126">
        <v>146</v>
      </c>
      <c r="BR61" s="23">
        <f>SUM(BP61:BQ61)</f>
        <v>323</v>
      </c>
    </row>
    <row r="62" spans="1:70" x14ac:dyDescent="0.5">
      <c r="A62" s="181">
        <f t="shared" si="23"/>
        <v>51</v>
      </c>
      <c r="B62" s="16">
        <v>158</v>
      </c>
      <c r="C62" s="8">
        <v>173</v>
      </c>
      <c r="D62" s="23">
        <f t="shared" si="42"/>
        <v>331</v>
      </c>
      <c r="E62" s="16">
        <v>191</v>
      </c>
      <c r="F62" s="8">
        <v>187</v>
      </c>
      <c r="G62" s="23">
        <f t="shared" si="43"/>
        <v>378</v>
      </c>
      <c r="H62" s="16">
        <v>172</v>
      </c>
      <c r="I62" s="8">
        <v>180</v>
      </c>
      <c r="J62" s="23">
        <f t="shared" si="44"/>
        <v>352</v>
      </c>
      <c r="K62" s="16">
        <v>203</v>
      </c>
      <c r="L62" s="8">
        <v>190</v>
      </c>
      <c r="M62" s="23">
        <f t="shared" si="46"/>
        <v>393</v>
      </c>
      <c r="N62" s="16">
        <v>211</v>
      </c>
      <c r="O62" s="8">
        <v>176</v>
      </c>
      <c r="P62" s="23">
        <f t="shared" si="47"/>
        <v>387</v>
      </c>
      <c r="Q62" s="16">
        <v>186</v>
      </c>
      <c r="R62" s="8">
        <v>184</v>
      </c>
      <c r="S62" s="23">
        <f t="shared" si="48"/>
        <v>370</v>
      </c>
      <c r="T62" s="16">
        <v>197</v>
      </c>
      <c r="U62" s="8">
        <v>176</v>
      </c>
      <c r="V62" s="23">
        <f t="shared" si="49"/>
        <v>373</v>
      </c>
      <c r="W62" s="16">
        <v>213</v>
      </c>
      <c r="X62" s="8">
        <v>180</v>
      </c>
      <c r="Y62" s="23">
        <f t="shared" si="50"/>
        <v>393</v>
      </c>
      <c r="Z62" s="16">
        <v>211</v>
      </c>
      <c r="AA62" s="8">
        <v>185</v>
      </c>
      <c r="AB62" s="23">
        <f t="shared" si="51"/>
        <v>396</v>
      </c>
      <c r="AC62" s="125">
        <v>203</v>
      </c>
      <c r="AD62" s="126">
        <v>234</v>
      </c>
      <c r="AE62" s="139">
        <f>AC62+AD62</f>
        <v>437</v>
      </c>
      <c r="AF62" s="125">
        <v>177</v>
      </c>
      <c r="AG62" s="126">
        <v>202</v>
      </c>
      <c r="AH62" s="23">
        <f>AF62+AG62</f>
        <v>379</v>
      </c>
      <c r="AI62" s="125">
        <v>207</v>
      </c>
      <c r="AJ62" s="126">
        <v>192</v>
      </c>
      <c r="AK62" s="23">
        <f>AI62+AJ62</f>
        <v>399</v>
      </c>
      <c r="AL62" s="125">
        <v>182</v>
      </c>
      <c r="AM62" s="126">
        <v>179</v>
      </c>
      <c r="AN62" s="23">
        <f>AL62+AM62</f>
        <v>361</v>
      </c>
      <c r="AO62" s="125">
        <v>189</v>
      </c>
      <c r="AP62" s="126">
        <v>193</v>
      </c>
      <c r="AQ62" s="23">
        <f>AO62+AP62</f>
        <v>382</v>
      </c>
      <c r="AR62" s="125">
        <v>191</v>
      </c>
      <c r="AS62" s="126">
        <v>171</v>
      </c>
      <c r="AT62" s="23">
        <f>AR62+AS62</f>
        <v>362</v>
      </c>
      <c r="AU62" s="125">
        <v>180</v>
      </c>
      <c r="AV62" s="126">
        <v>173</v>
      </c>
      <c r="AW62" s="23">
        <f>AU62+AV62</f>
        <v>353</v>
      </c>
      <c r="AX62" s="125">
        <v>169</v>
      </c>
      <c r="AY62" s="126">
        <v>170</v>
      </c>
      <c r="AZ62" s="23">
        <f>AX62+AY62</f>
        <v>339</v>
      </c>
      <c r="BA62" s="125">
        <v>166</v>
      </c>
      <c r="BB62" s="126">
        <v>154</v>
      </c>
      <c r="BC62" s="23">
        <f>BA62+BB62</f>
        <v>320</v>
      </c>
      <c r="BD62" s="125">
        <v>201</v>
      </c>
      <c r="BE62" s="126">
        <v>183</v>
      </c>
      <c r="BF62" s="23">
        <f>BD62+BE62</f>
        <v>384</v>
      </c>
      <c r="BG62" s="125">
        <v>176</v>
      </c>
      <c r="BH62" s="126">
        <v>194</v>
      </c>
      <c r="BI62" s="23">
        <f>BG62+BH62</f>
        <v>370</v>
      </c>
      <c r="BJ62" s="125">
        <v>212</v>
      </c>
      <c r="BK62" s="126">
        <v>174</v>
      </c>
      <c r="BL62" s="23">
        <f>BJ62+BK62</f>
        <v>386</v>
      </c>
      <c r="BM62" s="125">
        <v>167</v>
      </c>
      <c r="BN62" s="126">
        <v>167</v>
      </c>
      <c r="BO62" s="23">
        <f>BM62+BN62</f>
        <v>334</v>
      </c>
      <c r="BP62" s="125">
        <v>178</v>
      </c>
      <c r="BQ62" s="126">
        <v>188</v>
      </c>
      <c r="BR62" s="23">
        <f>BP62+BQ62</f>
        <v>366</v>
      </c>
    </row>
    <row r="63" spans="1:70" s="21" customFormat="1" ht="19.8" thickBot="1" x14ac:dyDescent="0.55000000000000004">
      <c r="A63" s="182">
        <f t="shared" si="23"/>
        <v>50</v>
      </c>
      <c r="B63" s="20">
        <v>179</v>
      </c>
      <c r="C63" s="21">
        <v>187</v>
      </c>
      <c r="D63" s="24">
        <f t="shared" si="42"/>
        <v>366</v>
      </c>
      <c r="E63" s="20">
        <v>154</v>
      </c>
      <c r="F63" s="21">
        <v>169</v>
      </c>
      <c r="G63" s="24">
        <f t="shared" si="43"/>
        <v>323</v>
      </c>
      <c r="H63" s="20">
        <v>194</v>
      </c>
      <c r="I63" s="21">
        <v>184</v>
      </c>
      <c r="J63" s="24">
        <f t="shared" si="44"/>
        <v>378</v>
      </c>
      <c r="K63" s="20">
        <v>169</v>
      </c>
      <c r="L63" s="21">
        <v>182</v>
      </c>
      <c r="M63" s="24">
        <f t="shared" si="46"/>
        <v>351</v>
      </c>
      <c r="N63" s="20">
        <v>193</v>
      </c>
      <c r="O63" s="21">
        <v>190</v>
      </c>
      <c r="P63" s="24">
        <f t="shared" si="47"/>
        <v>383</v>
      </c>
      <c r="Q63" s="20">
        <v>210</v>
      </c>
      <c r="R63" s="21">
        <v>177</v>
      </c>
      <c r="S63" s="24">
        <f t="shared" si="48"/>
        <v>387</v>
      </c>
      <c r="T63" s="20">
        <v>190</v>
      </c>
      <c r="U63" s="21">
        <v>185</v>
      </c>
      <c r="V63" s="24">
        <f t="shared" si="49"/>
        <v>375</v>
      </c>
      <c r="W63" s="20">
        <v>197</v>
      </c>
      <c r="X63" s="21">
        <v>176</v>
      </c>
      <c r="Y63" s="24">
        <f t="shared" si="50"/>
        <v>373</v>
      </c>
      <c r="Z63" s="20">
        <v>216</v>
      </c>
      <c r="AA63" s="21">
        <v>180</v>
      </c>
      <c r="AB63" s="24">
        <f t="shared" si="51"/>
        <v>396</v>
      </c>
      <c r="AC63" s="130">
        <v>214</v>
      </c>
      <c r="AD63" s="127">
        <v>187</v>
      </c>
      <c r="AE63" s="24">
        <f>SUM(AC63:AD63)</f>
        <v>401</v>
      </c>
      <c r="AF63" s="130">
        <v>202</v>
      </c>
      <c r="AG63" s="127">
        <v>234</v>
      </c>
      <c r="AH63" s="157">
        <f>SUM(AF63:AG63)</f>
        <v>436</v>
      </c>
      <c r="AI63" s="130">
        <v>181</v>
      </c>
      <c r="AJ63" s="127">
        <v>201</v>
      </c>
      <c r="AK63" s="24">
        <f>SUM(AI63:AJ63)</f>
        <v>382</v>
      </c>
      <c r="AL63" s="130">
        <v>208</v>
      </c>
      <c r="AM63" s="127">
        <v>194</v>
      </c>
      <c r="AN63" s="24">
        <f>SUM(AL63:AM63)</f>
        <v>402</v>
      </c>
      <c r="AO63" s="130">
        <v>182</v>
      </c>
      <c r="AP63" s="127">
        <v>179</v>
      </c>
      <c r="AQ63" s="24">
        <f>SUM(AO63:AP63)</f>
        <v>361</v>
      </c>
      <c r="AR63" s="130">
        <v>188</v>
      </c>
      <c r="AS63" s="127">
        <v>194</v>
      </c>
      <c r="AT63" s="24">
        <f>SUM(AR63:AS63)</f>
        <v>382</v>
      </c>
      <c r="AU63" s="130">
        <v>186</v>
      </c>
      <c r="AV63" s="127">
        <v>169</v>
      </c>
      <c r="AW63" s="24">
        <f>SUM(AU63:AV63)</f>
        <v>355</v>
      </c>
      <c r="AX63" s="130">
        <v>175</v>
      </c>
      <c r="AY63" s="127">
        <v>172</v>
      </c>
      <c r="AZ63" s="24">
        <f>SUM(AX63:AY63)</f>
        <v>347</v>
      </c>
      <c r="BA63" s="130">
        <v>171</v>
      </c>
      <c r="BB63" s="127">
        <v>165</v>
      </c>
      <c r="BC63" s="24">
        <f>SUM(BA63:BB63)</f>
        <v>336</v>
      </c>
      <c r="BD63" s="130">
        <v>172</v>
      </c>
      <c r="BE63" s="127">
        <v>152</v>
      </c>
      <c r="BF63" s="24">
        <f>SUM(BD63:BE63)</f>
        <v>324</v>
      </c>
      <c r="BG63" s="130">
        <v>199</v>
      </c>
      <c r="BH63" s="127">
        <v>182</v>
      </c>
      <c r="BI63" s="24">
        <f>SUM(BG63:BH63)</f>
        <v>381</v>
      </c>
      <c r="BJ63" s="130">
        <v>177</v>
      </c>
      <c r="BK63" s="127">
        <v>193</v>
      </c>
      <c r="BL63" s="24">
        <f>SUM(BJ63:BK63)</f>
        <v>370</v>
      </c>
      <c r="BM63" s="130">
        <v>216</v>
      </c>
      <c r="BN63" s="127">
        <v>173</v>
      </c>
      <c r="BO63" s="24">
        <f>SUM(BM63:BN63)</f>
        <v>389</v>
      </c>
      <c r="BP63" s="130">
        <v>167</v>
      </c>
      <c r="BQ63" s="127">
        <v>164</v>
      </c>
      <c r="BR63" s="24">
        <f>SUM(BP63:BQ63)</f>
        <v>331</v>
      </c>
    </row>
    <row r="64" spans="1:70" s="13" customFormat="1" x14ac:dyDescent="0.5">
      <c r="A64" s="180">
        <f t="shared" si="23"/>
        <v>49</v>
      </c>
      <c r="B64" s="17">
        <v>178</v>
      </c>
      <c r="C64" s="13">
        <v>142</v>
      </c>
      <c r="D64" s="25">
        <f t="shared" si="42"/>
        <v>320</v>
      </c>
      <c r="E64" s="17">
        <v>177</v>
      </c>
      <c r="F64" s="13">
        <v>185</v>
      </c>
      <c r="G64" s="25">
        <f t="shared" si="43"/>
        <v>362</v>
      </c>
      <c r="H64" s="17">
        <v>153</v>
      </c>
      <c r="I64" s="13">
        <v>167</v>
      </c>
      <c r="J64" s="25">
        <f t="shared" si="44"/>
        <v>320</v>
      </c>
      <c r="K64" s="17">
        <v>193</v>
      </c>
      <c r="L64" s="13">
        <v>183</v>
      </c>
      <c r="M64" s="25">
        <f t="shared" si="46"/>
        <v>376</v>
      </c>
      <c r="N64" s="17">
        <v>169</v>
      </c>
      <c r="O64" s="13">
        <v>185</v>
      </c>
      <c r="P64" s="25">
        <f t="shared" si="47"/>
        <v>354</v>
      </c>
      <c r="Q64" s="17">
        <v>192</v>
      </c>
      <c r="R64" s="13">
        <v>183</v>
      </c>
      <c r="S64" s="25">
        <f t="shared" si="48"/>
        <v>375</v>
      </c>
      <c r="T64" s="17">
        <v>206</v>
      </c>
      <c r="U64" s="13">
        <v>176</v>
      </c>
      <c r="V64" s="25">
        <f t="shared" si="49"/>
        <v>382</v>
      </c>
      <c r="W64" s="17">
        <v>184</v>
      </c>
      <c r="X64" s="13">
        <v>185</v>
      </c>
      <c r="Y64" s="25">
        <f t="shared" si="50"/>
        <v>369</v>
      </c>
      <c r="Z64" s="17">
        <v>196</v>
      </c>
      <c r="AA64" s="13">
        <v>173</v>
      </c>
      <c r="AB64" s="25">
        <f t="shared" si="51"/>
        <v>369</v>
      </c>
      <c r="AC64" s="128">
        <v>212</v>
      </c>
      <c r="AD64" s="129">
        <v>182</v>
      </c>
      <c r="AE64" s="25">
        <f>SUM(AC64:AD64)</f>
        <v>394</v>
      </c>
      <c r="AF64" s="128">
        <v>208</v>
      </c>
      <c r="AG64" s="129">
        <v>196</v>
      </c>
      <c r="AH64" s="25">
        <f>SUM(AF64:AG64)</f>
        <v>404</v>
      </c>
      <c r="AI64" s="128">
        <v>206</v>
      </c>
      <c r="AJ64" s="129">
        <v>234</v>
      </c>
      <c r="AK64" s="190">
        <f>SUM(AI64:AJ64)</f>
        <v>440</v>
      </c>
      <c r="AL64" s="128">
        <v>181</v>
      </c>
      <c r="AM64" s="129">
        <v>202</v>
      </c>
      <c r="AN64" s="25">
        <f>SUM(AL64:AM64)</f>
        <v>383</v>
      </c>
      <c r="AO64" s="128">
        <v>207</v>
      </c>
      <c r="AP64" s="129">
        <v>194</v>
      </c>
      <c r="AQ64" s="25">
        <f>SUM(AO64:AP64)</f>
        <v>401</v>
      </c>
      <c r="AR64" s="128">
        <v>183</v>
      </c>
      <c r="AS64" s="129">
        <v>179</v>
      </c>
      <c r="AT64" s="25">
        <f>SUM(AR64:AS64)</f>
        <v>362</v>
      </c>
      <c r="AU64" s="128">
        <v>192</v>
      </c>
      <c r="AV64" s="129">
        <v>196</v>
      </c>
      <c r="AW64" s="25">
        <f>SUM(AU64:AV64)</f>
        <v>388</v>
      </c>
      <c r="AX64" s="128">
        <v>188</v>
      </c>
      <c r="AY64" s="129">
        <v>170</v>
      </c>
      <c r="AZ64" s="25">
        <f>SUM(AX64:AY64)</f>
        <v>358</v>
      </c>
      <c r="BA64" s="128">
        <v>178</v>
      </c>
      <c r="BB64" s="129">
        <v>169</v>
      </c>
      <c r="BC64" s="25">
        <f>SUM(BA64:BB64)</f>
        <v>347</v>
      </c>
      <c r="BD64" s="128">
        <v>170</v>
      </c>
      <c r="BE64" s="129">
        <v>169</v>
      </c>
      <c r="BF64" s="25">
        <f>SUM(BD64:BE64)</f>
        <v>339</v>
      </c>
      <c r="BG64" s="128">
        <v>169</v>
      </c>
      <c r="BH64" s="129">
        <v>152</v>
      </c>
      <c r="BI64" s="25">
        <f>SUM(BG64:BH64)</f>
        <v>321</v>
      </c>
      <c r="BJ64" s="128">
        <v>202</v>
      </c>
      <c r="BK64" s="129">
        <v>187</v>
      </c>
      <c r="BL64" s="25">
        <f>SUM(BJ64:BK64)</f>
        <v>389</v>
      </c>
      <c r="BM64" s="128">
        <v>173</v>
      </c>
      <c r="BN64" s="129">
        <v>188</v>
      </c>
      <c r="BO64" s="25">
        <f>SUM(BM64:BN64)</f>
        <v>361</v>
      </c>
      <c r="BP64" s="128">
        <v>219</v>
      </c>
      <c r="BQ64" s="129">
        <v>176</v>
      </c>
      <c r="BR64" s="25">
        <f>SUM(BP64:BQ64)</f>
        <v>395</v>
      </c>
    </row>
    <row r="65" spans="1:70" x14ac:dyDescent="0.5">
      <c r="A65" s="181">
        <f t="shared" si="23"/>
        <v>48</v>
      </c>
      <c r="B65" s="16">
        <v>169</v>
      </c>
      <c r="C65" s="8">
        <v>159</v>
      </c>
      <c r="D65" s="23">
        <f>B65+C65</f>
        <v>328</v>
      </c>
      <c r="E65" s="16">
        <v>178</v>
      </c>
      <c r="F65" s="8">
        <v>143</v>
      </c>
      <c r="G65" s="23">
        <f>E65+F65</f>
        <v>321</v>
      </c>
      <c r="H65" s="16">
        <v>173</v>
      </c>
      <c r="I65" s="8">
        <v>188</v>
      </c>
      <c r="J65" s="23">
        <f t="shared" si="44"/>
        <v>361</v>
      </c>
      <c r="K65" s="16">
        <v>153</v>
      </c>
      <c r="L65" s="8">
        <v>170</v>
      </c>
      <c r="M65" s="23">
        <f t="shared" si="46"/>
        <v>323</v>
      </c>
      <c r="N65" s="16">
        <v>195</v>
      </c>
      <c r="O65" s="8">
        <v>183</v>
      </c>
      <c r="P65" s="23">
        <f t="shared" si="47"/>
        <v>378</v>
      </c>
      <c r="Q65" s="16">
        <v>167</v>
      </c>
      <c r="R65" s="8">
        <v>182</v>
      </c>
      <c r="S65" s="23">
        <f t="shared" si="48"/>
        <v>349</v>
      </c>
      <c r="T65" s="16">
        <v>194</v>
      </c>
      <c r="U65" s="8">
        <v>183</v>
      </c>
      <c r="V65" s="23">
        <f t="shared" si="49"/>
        <v>377</v>
      </c>
      <c r="W65" s="16">
        <v>210</v>
      </c>
      <c r="X65" s="8">
        <v>176</v>
      </c>
      <c r="Y65" s="23">
        <f t="shared" si="50"/>
        <v>386</v>
      </c>
      <c r="Z65" s="16">
        <v>182</v>
      </c>
      <c r="AA65" s="8">
        <v>189</v>
      </c>
      <c r="AB65" s="23">
        <f t="shared" si="51"/>
        <v>371</v>
      </c>
      <c r="AC65" s="125">
        <v>190</v>
      </c>
      <c r="AD65" s="126">
        <v>169</v>
      </c>
      <c r="AE65" s="23">
        <f>SUM(AC65:AD65)</f>
        <v>359</v>
      </c>
      <c r="AF65" s="125">
        <v>215</v>
      </c>
      <c r="AG65" s="126">
        <v>181</v>
      </c>
      <c r="AH65" s="23">
        <f>SUM(AF65:AG65)</f>
        <v>396</v>
      </c>
      <c r="AI65" s="125">
        <v>209</v>
      </c>
      <c r="AJ65" s="126">
        <v>197</v>
      </c>
      <c r="AK65" s="23">
        <f>SUM(AI65:AJ65)</f>
        <v>406</v>
      </c>
      <c r="AL65" s="125">
        <v>206</v>
      </c>
      <c r="AM65" s="126">
        <v>228</v>
      </c>
      <c r="AN65" s="139">
        <f>SUM(AL65:AM65)</f>
        <v>434</v>
      </c>
      <c r="AO65" s="125">
        <v>187</v>
      </c>
      <c r="AP65" s="126">
        <v>204</v>
      </c>
      <c r="AQ65" s="23">
        <f>SUM(AO65:AP65)</f>
        <v>391</v>
      </c>
      <c r="AR65" s="125">
        <v>205</v>
      </c>
      <c r="AS65" s="126">
        <v>194</v>
      </c>
      <c r="AT65" s="23">
        <f>SUM(AR65:AS65)</f>
        <v>399</v>
      </c>
      <c r="AU65" s="125">
        <v>180</v>
      </c>
      <c r="AV65" s="126">
        <v>174</v>
      </c>
      <c r="AW65" s="23">
        <f>SUM(AU65:AV65)</f>
        <v>354</v>
      </c>
      <c r="AX65" s="125">
        <v>189</v>
      </c>
      <c r="AY65" s="126">
        <v>197</v>
      </c>
      <c r="AZ65" s="23">
        <f>SUM(AX65:AY65)</f>
        <v>386</v>
      </c>
      <c r="BA65" s="125">
        <v>187</v>
      </c>
      <c r="BB65" s="126">
        <v>170</v>
      </c>
      <c r="BC65" s="23">
        <f>SUM(BA65:BB65)</f>
        <v>357</v>
      </c>
      <c r="BD65" s="125">
        <v>175</v>
      </c>
      <c r="BE65" s="126">
        <v>168</v>
      </c>
      <c r="BF65" s="23">
        <f>SUM(BD65:BE65)</f>
        <v>343</v>
      </c>
      <c r="BG65" s="125">
        <v>172</v>
      </c>
      <c r="BH65" s="126">
        <v>172</v>
      </c>
      <c r="BI65" s="23">
        <f>SUM(BG65:BH65)</f>
        <v>344</v>
      </c>
      <c r="BJ65" s="125">
        <v>169</v>
      </c>
      <c r="BK65" s="126">
        <v>149</v>
      </c>
      <c r="BL65" s="23">
        <f>SUM(BJ65:BK65)</f>
        <v>318</v>
      </c>
      <c r="BM65" s="125">
        <v>202</v>
      </c>
      <c r="BN65" s="126">
        <v>186</v>
      </c>
      <c r="BO65" s="23">
        <f>SUM(BM65:BN65)</f>
        <v>388</v>
      </c>
      <c r="BP65" s="125">
        <v>169</v>
      </c>
      <c r="BQ65" s="126">
        <v>190</v>
      </c>
      <c r="BR65" s="23">
        <f>SUM(BP65:BQ65)</f>
        <v>359</v>
      </c>
    </row>
    <row r="66" spans="1:70" x14ac:dyDescent="0.5">
      <c r="A66" s="181">
        <f t="shared" si="23"/>
        <v>47</v>
      </c>
      <c r="B66" s="16">
        <v>170</v>
      </c>
      <c r="C66" s="8">
        <v>154</v>
      </c>
      <c r="D66" s="23">
        <f>SUM(B66:C66)</f>
        <v>324</v>
      </c>
      <c r="E66" s="16">
        <v>168</v>
      </c>
      <c r="F66" s="8">
        <v>160</v>
      </c>
      <c r="G66" s="23">
        <f>SUM(E66:F66)</f>
        <v>328</v>
      </c>
      <c r="H66" s="16">
        <v>173</v>
      </c>
      <c r="I66" s="8">
        <v>141</v>
      </c>
      <c r="J66" s="23">
        <f>H66+I66</f>
        <v>314</v>
      </c>
      <c r="K66" s="16">
        <v>174</v>
      </c>
      <c r="L66" s="8">
        <v>188</v>
      </c>
      <c r="M66" s="23">
        <f>K66+L66</f>
        <v>362</v>
      </c>
      <c r="N66" s="16">
        <v>156</v>
      </c>
      <c r="O66" s="8">
        <v>167</v>
      </c>
      <c r="P66" s="23">
        <f>N66+O66</f>
        <v>323</v>
      </c>
      <c r="Q66" s="16">
        <v>194</v>
      </c>
      <c r="R66" s="8">
        <v>184</v>
      </c>
      <c r="S66" s="23">
        <f>Q66+R66</f>
        <v>378</v>
      </c>
      <c r="T66" s="16">
        <v>168</v>
      </c>
      <c r="U66" s="8">
        <v>184</v>
      </c>
      <c r="V66" s="23">
        <f>T66+U66</f>
        <v>352</v>
      </c>
      <c r="W66" s="16">
        <v>191</v>
      </c>
      <c r="X66" s="8">
        <v>182</v>
      </c>
      <c r="Y66" s="23">
        <f>W66+X66</f>
        <v>373</v>
      </c>
      <c r="Z66" s="16">
        <v>217</v>
      </c>
      <c r="AA66" s="8">
        <v>174</v>
      </c>
      <c r="AB66" s="23">
        <f>Z66+AA66</f>
        <v>391</v>
      </c>
      <c r="AC66" s="125">
        <v>185</v>
      </c>
      <c r="AD66" s="126">
        <v>186</v>
      </c>
      <c r="AE66" s="23">
        <f>AC66+AD66</f>
        <v>371</v>
      </c>
      <c r="AF66" s="125">
        <v>189</v>
      </c>
      <c r="AG66" s="126">
        <v>166</v>
      </c>
      <c r="AH66" s="23">
        <f>AF66+AG66</f>
        <v>355</v>
      </c>
      <c r="AI66" s="125">
        <v>216</v>
      </c>
      <c r="AJ66" s="126">
        <v>181</v>
      </c>
      <c r="AK66" s="23">
        <f>AI66+AJ66</f>
        <v>397</v>
      </c>
      <c r="AL66" s="125">
        <v>211</v>
      </c>
      <c r="AM66" s="126">
        <v>195</v>
      </c>
      <c r="AN66" s="23">
        <f>AL66+AM66</f>
        <v>406</v>
      </c>
      <c r="AO66" s="125">
        <v>205</v>
      </c>
      <c r="AP66" s="126">
        <v>225</v>
      </c>
      <c r="AQ66" s="139">
        <f>AO66+AP66</f>
        <v>430</v>
      </c>
      <c r="AR66" s="125">
        <v>185</v>
      </c>
      <c r="AS66" s="126">
        <v>201</v>
      </c>
      <c r="AT66" s="23">
        <f>AR66+AS66</f>
        <v>386</v>
      </c>
      <c r="AU66" s="125">
        <v>199</v>
      </c>
      <c r="AV66" s="126">
        <v>193</v>
      </c>
      <c r="AW66" s="23">
        <f>AU66+AV66</f>
        <v>392</v>
      </c>
      <c r="AX66" s="125">
        <v>174</v>
      </c>
      <c r="AY66" s="126">
        <v>174</v>
      </c>
      <c r="AZ66" s="23">
        <f>AX66+AY66</f>
        <v>348</v>
      </c>
      <c r="BA66" s="125">
        <v>192</v>
      </c>
      <c r="BB66" s="126">
        <v>200</v>
      </c>
      <c r="BC66" s="23">
        <f>BA66+BB66</f>
        <v>392</v>
      </c>
      <c r="BD66" s="125">
        <v>181</v>
      </c>
      <c r="BE66" s="126">
        <v>172</v>
      </c>
      <c r="BF66" s="23">
        <f>BD66+BE66</f>
        <v>353</v>
      </c>
      <c r="BG66" s="125">
        <v>168</v>
      </c>
      <c r="BH66" s="126">
        <v>163</v>
      </c>
      <c r="BI66" s="23">
        <f>BG66+BH66</f>
        <v>331</v>
      </c>
      <c r="BJ66" s="125">
        <v>170</v>
      </c>
      <c r="BK66" s="126">
        <v>169</v>
      </c>
      <c r="BL66" s="23">
        <f>BJ66+BK66</f>
        <v>339</v>
      </c>
      <c r="BM66" s="125">
        <v>169</v>
      </c>
      <c r="BN66" s="126">
        <v>147</v>
      </c>
      <c r="BO66" s="23">
        <f>BM66+BN66</f>
        <v>316</v>
      </c>
      <c r="BP66" s="125">
        <v>203</v>
      </c>
      <c r="BQ66" s="126">
        <v>187</v>
      </c>
      <c r="BR66" s="23">
        <f>BP66+BQ66</f>
        <v>390</v>
      </c>
    </row>
    <row r="67" spans="1:70" x14ac:dyDescent="0.5">
      <c r="A67" s="181">
        <f t="shared" si="23"/>
        <v>46</v>
      </c>
      <c r="B67" s="16">
        <v>177</v>
      </c>
      <c r="C67" s="8">
        <v>183</v>
      </c>
      <c r="D67" s="23">
        <f>SUM(B67:C67)</f>
        <v>360</v>
      </c>
      <c r="E67" s="16">
        <v>167</v>
      </c>
      <c r="F67" s="8">
        <v>159</v>
      </c>
      <c r="G67" s="23">
        <f>SUM(E67:F67)</f>
        <v>326</v>
      </c>
      <c r="H67" s="16">
        <v>165</v>
      </c>
      <c r="I67" s="8">
        <v>153</v>
      </c>
      <c r="J67" s="23">
        <f>SUM(H67:I67)</f>
        <v>318</v>
      </c>
      <c r="K67" s="16">
        <v>173</v>
      </c>
      <c r="L67" s="8">
        <v>141</v>
      </c>
      <c r="M67" s="23">
        <f>SUM(K67:L67)</f>
        <v>314</v>
      </c>
      <c r="N67" s="16">
        <v>171</v>
      </c>
      <c r="O67" s="8">
        <v>184</v>
      </c>
      <c r="P67" s="23">
        <f>SUM(N67:O67)</f>
        <v>355</v>
      </c>
      <c r="Q67" s="16">
        <v>155</v>
      </c>
      <c r="R67" s="8">
        <v>170</v>
      </c>
      <c r="S67" s="23">
        <f>SUM(Q67:R67)</f>
        <v>325</v>
      </c>
      <c r="T67" s="16">
        <v>195</v>
      </c>
      <c r="U67" s="8">
        <v>181</v>
      </c>
      <c r="V67" s="23">
        <f>SUM(T67:U67)</f>
        <v>376</v>
      </c>
      <c r="W67" s="16">
        <v>176</v>
      </c>
      <c r="X67" s="8">
        <v>186</v>
      </c>
      <c r="Y67" s="23">
        <f>SUM(W67:X67)</f>
        <v>362</v>
      </c>
      <c r="Z67" s="16">
        <v>192</v>
      </c>
      <c r="AA67" s="8">
        <v>183</v>
      </c>
      <c r="AB67" s="23">
        <f>SUM(Z67:AA67)</f>
        <v>375</v>
      </c>
      <c r="AC67" s="125">
        <v>219</v>
      </c>
      <c r="AD67" s="126">
        <v>174</v>
      </c>
      <c r="AE67" s="23">
        <f>SUM(AC67:AD67)</f>
        <v>393</v>
      </c>
      <c r="AF67" s="125">
        <v>181</v>
      </c>
      <c r="AG67" s="126">
        <v>182</v>
      </c>
      <c r="AH67" s="23">
        <f>SUM(AF67:AG67)</f>
        <v>363</v>
      </c>
      <c r="AI67" s="125">
        <v>186</v>
      </c>
      <c r="AJ67" s="126">
        <v>166</v>
      </c>
      <c r="AK67" s="23">
        <f>SUM(AI67:AJ67)</f>
        <v>352</v>
      </c>
      <c r="AL67" s="125">
        <v>221</v>
      </c>
      <c r="AM67" s="126">
        <v>179</v>
      </c>
      <c r="AN67" s="23">
        <f>SUM(AL67:AM67)</f>
        <v>400</v>
      </c>
      <c r="AO67" s="125">
        <v>208</v>
      </c>
      <c r="AP67" s="126">
        <v>196</v>
      </c>
      <c r="AQ67" s="23">
        <f>SUM(AO67:AP67)</f>
        <v>404</v>
      </c>
      <c r="AR67" s="125">
        <v>210</v>
      </c>
      <c r="AS67" s="126">
        <v>228</v>
      </c>
      <c r="AT67" s="139">
        <f>SUM(AR67:AS67)</f>
        <v>438</v>
      </c>
      <c r="AU67" s="125">
        <v>184</v>
      </c>
      <c r="AV67" s="126">
        <v>199</v>
      </c>
      <c r="AW67" s="23">
        <f>SUM(AU67:AV67)</f>
        <v>383</v>
      </c>
      <c r="AX67" s="125">
        <v>200</v>
      </c>
      <c r="AY67" s="126">
        <v>189</v>
      </c>
      <c r="AZ67" s="23">
        <f>SUM(AX67:AY67)</f>
        <v>389</v>
      </c>
      <c r="BA67" s="125">
        <v>176</v>
      </c>
      <c r="BB67" s="126">
        <v>171</v>
      </c>
      <c r="BC67" s="23">
        <f>SUM(BA67:BB67)</f>
        <v>347</v>
      </c>
      <c r="BD67" s="125">
        <v>191</v>
      </c>
      <c r="BE67" s="126">
        <v>200</v>
      </c>
      <c r="BF67" s="23">
        <f>SUM(BD67:BE67)</f>
        <v>391</v>
      </c>
      <c r="BG67" s="125">
        <v>175</v>
      </c>
      <c r="BH67" s="126">
        <v>169</v>
      </c>
      <c r="BI67" s="23">
        <f>SUM(BG67:BH67)</f>
        <v>344</v>
      </c>
      <c r="BJ67" s="125">
        <v>168</v>
      </c>
      <c r="BK67" s="126">
        <v>164</v>
      </c>
      <c r="BL67" s="23">
        <f>SUM(BJ67:BK67)</f>
        <v>332</v>
      </c>
      <c r="BM67" s="125">
        <v>170</v>
      </c>
      <c r="BN67" s="126">
        <v>166</v>
      </c>
      <c r="BO67" s="23">
        <f>SUM(BM67:BN67)</f>
        <v>336</v>
      </c>
      <c r="BP67" s="125">
        <v>171</v>
      </c>
      <c r="BQ67" s="126">
        <v>149</v>
      </c>
      <c r="BR67" s="23">
        <f>SUM(BP67:BQ67)</f>
        <v>320</v>
      </c>
    </row>
    <row r="68" spans="1:70" x14ac:dyDescent="0.5">
      <c r="A68" s="181">
        <f t="shared" ref="A68:A113" si="52">A67-1</f>
        <v>45</v>
      </c>
      <c r="B68" s="16">
        <v>182</v>
      </c>
      <c r="C68" s="8">
        <v>179</v>
      </c>
      <c r="D68" s="23">
        <f>SUM(B68:C68)</f>
        <v>361</v>
      </c>
      <c r="E68" s="16">
        <v>182</v>
      </c>
      <c r="F68" s="8">
        <v>179</v>
      </c>
      <c r="G68" s="23">
        <f>SUM(E68:F68)</f>
        <v>361</v>
      </c>
      <c r="H68" s="16">
        <v>165</v>
      </c>
      <c r="I68" s="8">
        <v>156</v>
      </c>
      <c r="J68" s="23">
        <f>SUM(H68:I68)</f>
        <v>321</v>
      </c>
      <c r="K68" s="16">
        <v>166</v>
      </c>
      <c r="L68" s="8">
        <v>155</v>
      </c>
      <c r="M68" s="23">
        <f>SUM(K68:L68)</f>
        <v>321</v>
      </c>
      <c r="N68" s="16">
        <v>169</v>
      </c>
      <c r="O68" s="8">
        <v>137</v>
      </c>
      <c r="P68" s="23">
        <f>SUM(N68:O68)</f>
        <v>306</v>
      </c>
      <c r="Q68" s="16">
        <v>173</v>
      </c>
      <c r="R68" s="8">
        <v>180</v>
      </c>
      <c r="S68" s="23">
        <f>SUM(Q68:R68)</f>
        <v>353</v>
      </c>
      <c r="T68" s="16">
        <v>153</v>
      </c>
      <c r="U68" s="8">
        <v>175</v>
      </c>
      <c r="V68" s="23">
        <f>SUM(T68:U68)</f>
        <v>328</v>
      </c>
      <c r="W68" s="16">
        <v>202</v>
      </c>
      <c r="X68" s="8">
        <v>180</v>
      </c>
      <c r="Y68" s="23">
        <f>SUM(W68:X68)</f>
        <v>382</v>
      </c>
      <c r="Z68" s="16">
        <v>178</v>
      </c>
      <c r="AA68" s="8">
        <v>186</v>
      </c>
      <c r="AB68" s="23">
        <f>SUM(Z68:AA68)</f>
        <v>364</v>
      </c>
      <c r="AC68" s="125">
        <v>190</v>
      </c>
      <c r="AD68" s="126">
        <v>186</v>
      </c>
      <c r="AE68" s="23">
        <f>SUM(AC68:AD68)</f>
        <v>376</v>
      </c>
      <c r="AF68" s="125">
        <v>219</v>
      </c>
      <c r="AG68" s="126">
        <v>170</v>
      </c>
      <c r="AH68" s="23">
        <f>SUM(AF68:AG68)</f>
        <v>389</v>
      </c>
      <c r="AI68" s="125">
        <v>183</v>
      </c>
      <c r="AJ68" s="126">
        <v>181</v>
      </c>
      <c r="AK68" s="23">
        <f>SUM(AI68:AJ68)</f>
        <v>364</v>
      </c>
      <c r="AL68" s="125">
        <v>187</v>
      </c>
      <c r="AM68" s="126">
        <v>162</v>
      </c>
      <c r="AN68" s="23">
        <f>SUM(AL68:AM68)</f>
        <v>349</v>
      </c>
      <c r="AO68" s="125">
        <v>213</v>
      </c>
      <c r="AP68" s="126">
        <v>184</v>
      </c>
      <c r="AQ68" s="23">
        <f>SUM(AO68:AP68)</f>
        <v>397</v>
      </c>
      <c r="AR68" s="125">
        <v>210</v>
      </c>
      <c r="AS68" s="126">
        <v>193</v>
      </c>
      <c r="AT68" s="23">
        <f>SUM(AR68:AS68)</f>
        <v>403</v>
      </c>
      <c r="AU68" s="125">
        <v>205</v>
      </c>
      <c r="AV68" s="126">
        <v>224</v>
      </c>
      <c r="AW68" s="139">
        <f>SUM(AU68:AV68)</f>
        <v>429</v>
      </c>
      <c r="AX68" s="125">
        <v>184</v>
      </c>
      <c r="AY68" s="126">
        <v>194</v>
      </c>
      <c r="AZ68" s="23">
        <f>SUM(AX68:AY68)</f>
        <v>378</v>
      </c>
      <c r="BA68" s="125">
        <v>204</v>
      </c>
      <c r="BB68" s="126">
        <v>187</v>
      </c>
      <c r="BC68" s="23">
        <f>SUM(BA68:BB68)</f>
        <v>391</v>
      </c>
      <c r="BD68" s="125">
        <v>176</v>
      </c>
      <c r="BE68" s="126">
        <v>167</v>
      </c>
      <c r="BF68" s="23">
        <f>SUM(BD68:BE68)</f>
        <v>343</v>
      </c>
      <c r="BG68" s="125">
        <v>191</v>
      </c>
      <c r="BH68" s="126">
        <v>199</v>
      </c>
      <c r="BI68" s="23">
        <f>SUM(BG68:BH68)</f>
        <v>390</v>
      </c>
      <c r="BJ68" s="125">
        <v>170</v>
      </c>
      <c r="BK68" s="126">
        <v>168</v>
      </c>
      <c r="BL68" s="23">
        <f>SUM(BJ68:BK68)</f>
        <v>338</v>
      </c>
      <c r="BM68" s="125">
        <v>167</v>
      </c>
      <c r="BN68" s="126">
        <v>164</v>
      </c>
      <c r="BO68" s="23">
        <f>SUM(BM68:BN68)</f>
        <v>331</v>
      </c>
      <c r="BP68" s="125">
        <v>172</v>
      </c>
      <c r="BQ68" s="126">
        <v>165</v>
      </c>
      <c r="BR68" s="23">
        <f>SUM(BP68:BQ68)</f>
        <v>337</v>
      </c>
    </row>
    <row r="69" spans="1:70" x14ac:dyDescent="0.5">
      <c r="A69" s="181">
        <f t="shared" si="52"/>
        <v>44</v>
      </c>
      <c r="B69" s="16">
        <v>187</v>
      </c>
      <c r="C69" s="8">
        <v>201</v>
      </c>
      <c r="D69" s="23">
        <f>B69+C69</f>
        <v>388</v>
      </c>
      <c r="E69" s="16">
        <v>176</v>
      </c>
      <c r="F69" s="8">
        <v>179</v>
      </c>
      <c r="G69" s="23">
        <f>E69+F69</f>
        <v>355</v>
      </c>
      <c r="H69" s="16">
        <v>180</v>
      </c>
      <c r="I69" s="8">
        <v>174</v>
      </c>
      <c r="J69" s="23">
        <f>SUM(H69:I69)</f>
        <v>354</v>
      </c>
      <c r="K69" s="16">
        <v>164</v>
      </c>
      <c r="L69" s="8">
        <v>151</v>
      </c>
      <c r="M69" s="23">
        <f>SUM(K69:L69)</f>
        <v>315</v>
      </c>
      <c r="N69" s="16">
        <v>165</v>
      </c>
      <c r="O69" s="8">
        <v>156</v>
      </c>
      <c r="P69" s="23">
        <f>SUM(N69:O69)</f>
        <v>321</v>
      </c>
      <c r="Q69" s="16">
        <v>167</v>
      </c>
      <c r="R69" s="8">
        <v>138</v>
      </c>
      <c r="S69" s="23">
        <f>SUM(Q69:R69)</f>
        <v>305</v>
      </c>
      <c r="T69" s="16">
        <v>172</v>
      </c>
      <c r="U69" s="8">
        <v>179</v>
      </c>
      <c r="V69" s="23">
        <f>SUM(T69:U69)</f>
        <v>351</v>
      </c>
      <c r="W69" s="16">
        <v>153</v>
      </c>
      <c r="X69" s="8">
        <v>177</v>
      </c>
      <c r="Y69" s="23">
        <f>SUM(W69:X69)</f>
        <v>330</v>
      </c>
      <c r="Z69" s="16">
        <v>203</v>
      </c>
      <c r="AA69" s="8">
        <v>182</v>
      </c>
      <c r="AB69" s="23">
        <f>SUM(Z69:AA69)</f>
        <v>385</v>
      </c>
      <c r="AC69" s="125">
        <v>180</v>
      </c>
      <c r="AD69" s="126">
        <v>186</v>
      </c>
      <c r="AE69" s="23">
        <f>SUM(AC69:AD69)</f>
        <v>366</v>
      </c>
      <c r="AF69" s="125">
        <v>183</v>
      </c>
      <c r="AG69" s="126">
        <v>185</v>
      </c>
      <c r="AH69" s="23">
        <f>SUM(AF69:AG69)</f>
        <v>368</v>
      </c>
      <c r="AI69" s="125">
        <v>220</v>
      </c>
      <c r="AJ69" s="126">
        <v>169</v>
      </c>
      <c r="AK69" s="23">
        <f>SUM(AI69:AJ69)</f>
        <v>389</v>
      </c>
      <c r="AL69" s="125">
        <v>185</v>
      </c>
      <c r="AM69" s="126">
        <v>179</v>
      </c>
      <c r="AN69" s="23">
        <f>SUM(AL69:AM69)</f>
        <v>364</v>
      </c>
      <c r="AO69" s="125">
        <v>182</v>
      </c>
      <c r="AP69" s="126">
        <v>162</v>
      </c>
      <c r="AQ69" s="23">
        <f>SUM(AO69:AP69)</f>
        <v>344</v>
      </c>
      <c r="AR69" s="125">
        <v>219</v>
      </c>
      <c r="AS69" s="126">
        <v>185</v>
      </c>
      <c r="AT69" s="23">
        <f>SUM(AR69:AS69)</f>
        <v>404</v>
      </c>
      <c r="AU69" s="125">
        <v>201</v>
      </c>
      <c r="AV69" s="126">
        <v>187</v>
      </c>
      <c r="AW69" s="23">
        <f>SUM(AU69:AV69)</f>
        <v>388</v>
      </c>
      <c r="AX69" s="125">
        <v>204</v>
      </c>
      <c r="AY69" s="126">
        <v>218</v>
      </c>
      <c r="AZ69" s="139">
        <f>SUM(AX69:AY69)</f>
        <v>422</v>
      </c>
      <c r="BA69" s="125">
        <v>179</v>
      </c>
      <c r="BB69" s="126">
        <v>193</v>
      </c>
      <c r="BC69" s="23">
        <f>SUM(BA69:BB69)</f>
        <v>372</v>
      </c>
      <c r="BD69" s="125">
        <v>201</v>
      </c>
      <c r="BE69" s="126">
        <v>189</v>
      </c>
      <c r="BF69" s="23">
        <f>SUM(BD69:BE69)</f>
        <v>390</v>
      </c>
      <c r="BG69" s="125">
        <v>177</v>
      </c>
      <c r="BH69" s="126">
        <v>168</v>
      </c>
      <c r="BI69" s="23">
        <f>SUM(BG69:BH69)</f>
        <v>345</v>
      </c>
      <c r="BJ69" s="125">
        <v>189</v>
      </c>
      <c r="BK69" s="126">
        <v>201</v>
      </c>
      <c r="BL69" s="23">
        <f>SUM(BJ69:BK69)</f>
        <v>390</v>
      </c>
      <c r="BM69" s="125">
        <v>169</v>
      </c>
      <c r="BN69" s="126">
        <v>168</v>
      </c>
      <c r="BO69" s="23">
        <f>SUM(BM69:BN69)</f>
        <v>337</v>
      </c>
      <c r="BP69" s="125">
        <v>165</v>
      </c>
      <c r="BQ69" s="126">
        <v>162</v>
      </c>
      <c r="BR69" s="23">
        <f>SUM(BP69:BQ69)</f>
        <v>327</v>
      </c>
    </row>
    <row r="70" spans="1:70" x14ac:dyDescent="0.5">
      <c r="A70" s="181">
        <f t="shared" si="52"/>
        <v>43</v>
      </c>
      <c r="B70" s="16">
        <v>185</v>
      </c>
      <c r="C70" s="8">
        <v>184</v>
      </c>
      <c r="D70" s="23">
        <f>SUM(B70:C70)</f>
        <v>369</v>
      </c>
      <c r="E70" s="16">
        <v>178</v>
      </c>
      <c r="F70" s="8">
        <v>195</v>
      </c>
      <c r="G70" s="23">
        <f>SUM(E70:F70)</f>
        <v>373</v>
      </c>
      <c r="H70" s="16">
        <v>178</v>
      </c>
      <c r="I70" s="8">
        <v>179</v>
      </c>
      <c r="J70" s="23">
        <f>H70+I70</f>
        <v>357</v>
      </c>
      <c r="K70" s="16">
        <v>176</v>
      </c>
      <c r="L70" s="8">
        <v>175</v>
      </c>
      <c r="M70" s="23">
        <f>K70+L70</f>
        <v>351</v>
      </c>
      <c r="N70" s="16">
        <v>157</v>
      </c>
      <c r="O70" s="8">
        <v>155</v>
      </c>
      <c r="P70" s="23">
        <f>N70+O70</f>
        <v>312</v>
      </c>
      <c r="Q70" s="16">
        <v>163</v>
      </c>
      <c r="R70" s="8">
        <v>161</v>
      </c>
      <c r="S70" s="23">
        <f>Q70+R70</f>
        <v>324</v>
      </c>
      <c r="T70" s="16">
        <v>164</v>
      </c>
      <c r="U70" s="8">
        <v>135</v>
      </c>
      <c r="V70" s="23">
        <f>T70+U70</f>
        <v>299</v>
      </c>
      <c r="W70" s="16">
        <v>172</v>
      </c>
      <c r="X70" s="8">
        <v>181</v>
      </c>
      <c r="Y70" s="23">
        <f>W70+X70</f>
        <v>353</v>
      </c>
      <c r="Z70" s="16">
        <v>158</v>
      </c>
      <c r="AA70" s="8">
        <v>177</v>
      </c>
      <c r="AB70" s="23">
        <f>Z70+AA70</f>
        <v>335</v>
      </c>
      <c r="AC70" s="125">
        <v>201</v>
      </c>
      <c r="AD70" s="126">
        <v>182</v>
      </c>
      <c r="AE70" s="23">
        <f>AC70+AD70</f>
        <v>383</v>
      </c>
      <c r="AF70" s="125">
        <v>186</v>
      </c>
      <c r="AG70" s="126">
        <v>189</v>
      </c>
      <c r="AH70" s="23">
        <f>AF70+AG70</f>
        <v>375</v>
      </c>
      <c r="AI70" s="125">
        <v>186</v>
      </c>
      <c r="AJ70" s="126">
        <v>186</v>
      </c>
      <c r="AK70" s="23">
        <f>AI70+AJ70</f>
        <v>372</v>
      </c>
      <c r="AL70" s="125">
        <v>221</v>
      </c>
      <c r="AM70" s="126">
        <v>173</v>
      </c>
      <c r="AN70" s="23">
        <f>AL70+AM70</f>
        <v>394</v>
      </c>
      <c r="AO70" s="125">
        <v>182</v>
      </c>
      <c r="AP70" s="126">
        <v>182</v>
      </c>
      <c r="AQ70" s="23">
        <f>AO70+AP70</f>
        <v>364</v>
      </c>
      <c r="AR70" s="125">
        <v>179</v>
      </c>
      <c r="AS70" s="126">
        <v>164</v>
      </c>
      <c r="AT70" s="23">
        <f>AR70+AS70</f>
        <v>343</v>
      </c>
      <c r="AU70" s="125">
        <v>216</v>
      </c>
      <c r="AV70" s="126">
        <v>189</v>
      </c>
      <c r="AW70" s="23">
        <f>AU70+AV70</f>
        <v>405</v>
      </c>
      <c r="AX70" s="125">
        <v>203</v>
      </c>
      <c r="AY70" s="126">
        <v>186</v>
      </c>
      <c r="AZ70" s="23">
        <f>AX70+AY70</f>
        <v>389</v>
      </c>
      <c r="BA70" s="125">
        <v>212</v>
      </c>
      <c r="BB70" s="126">
        <v>220</v>
      </c>
      <c r="BC70" s="139">
        <f>BA70+BB70</f>
        <v>432</v>
      </c>
      <c r="BD70" s="125">
        <v>180</v>
      </c>
      <c r="BE70" s="126">
        <v>194</v>
      </c>
      <c r="BF70" s="23">
        <f>BD70+BE70</f>
        <v>374</v>
      </c>
      <c r="BG70" s="125">
        <v>194</v>
      </c>
      <c r="BH70" s="126">
        <v>189</v>
      </c>
      <c r="BI70" s="23">
        <f>BG70+BH70</f>
        <v>383</v>
      </c>
      <c r="BJ70" s="125">
        <v>176</v>
      </c>
      <c r="BK70" s="126">
        <v>169</v>
      </c>
      <c r="BL70" s="23">
        <f>BJ70+BK70</f>
        <v>345</v>
      </c>
      <c r="BM70" s="125">
        <v>188</v>
      </c>
      <c r="BN70" s="126">
        <v>198</v>
      </c>
      <c r="BO70" s="23">
        <f>BM70+BN70</f>
        <v>386</v>
      </c>
      <c r="BP70" s="125">
        <v>171</v>
      </c>
      <c r="BQ70" s="126">
        <v>170</v>
      </c>
      <c r="BR70" s="23">
        <f>BP70+BQ70</f>
        <v>341</v>
      </c>
    </row>
    <row r="71" spans="1:70" x14ac:dyDescent="0.5">
      <c r="A71" s="181">
        <f t="shared" si="52"/>
        <v>42</v>
      </c>
      <c r="B71" s="16">
        <v>184</v>
      </c>
      <c r="C71" s="8">
        <v>139</v>
      </c>
      <c r="D71" s="23">
        <f>SUM(B71:C71)</f>
        <v>323</v>
      </c>
      <c r="E71" s="16">
        <v>193</v>
      </c>
      <c r="F71" s="8">
        <v>187</v>
      </c>
      <c r="G71" s="23">
        <f>SUM(E71:F71)</f>
        <v>380</v>
      </c>
      <c r="H71" s="16">
        <v>176</v>
      </c>
      <c r="I71" s="8">
        <v>191</v>
      </c>
      <c r="J71" s="23">
        <f>SUM(H71:I71)</f>
        <v>367</v>
      </c>
      <c r="K71" s="16">
        <v>177</v>
      </c>
      <c r="L71" s="8">
        <v>182</v>
      </c>
      <c r="M71" s="23">
        <f>SUM(K71:L71)</f>
        <v>359</v>
      </c>
      <c r="N71" s="16">
        <v>168</v>
      </c>
      <c r="O71" s="8">
        <v>171</v>
      </c>
      <c r="P71" s="23">
        <f>SUM(N71:O71)</f>
        <v>339</v>
      </c>
      <c r="Q71" s="16">
        <v>149</v>
      </c>
      <c r="R71" s="8">
        <v>160</v>
      </c>
      <c r="S71" s="23">
        <f>SUM(Q71:R71)</f>
        <v>309</v>
      </c>
      <c r="T71" s="16">
        <v>160</v>
      </c>
      <c r="U71" s="8">
        <v>164</v>
      </c>
      <c r="V71" s="23">
        <f>SUM(T71:U71)</f>
        <v>324</v>
      </c>
      <c r="W71" s="16">
        <v>168</v>
      </c>
      <c r="X71" s="8">
        <v>135</v>
      </c>
      <c r="Y71" s="23">
        <f>SUM(W71:X71)</f>
        <v>303</v>
      </c>
      <c r="Z71" s="16">
        <v>174</v>
      </c>
      <c r="AA71" s="8">
        <v>179</v>
      </c>
      <c r="AB71" s="23">
        <f>SUM(Z71:AA71)</f>
        <v>353</v>
      </c>
      <c r="AC71" s="125">
        <v>159</v>
      </c>
      <c r="AD71" s="126">
        <v>175</v>
      </c>
      <c r="AE71" s="23">
        <f>SUM(AC71:AD71)</f>
        <v>334</v>
      </c>
      <c r="AF71" s="125">
        <v>199</v>
      </c>
      <c r="AG71" s="126">
        <v>183</v>
      </c>
      <c r="AH71" s="23">
        <f>SUM(AF71:AG71)</f>
        <v>382</v>
      </c>
      <c r="AI71" s="125">
        <v>185</v>
      </c>
      <c r="AJ71" s="126">
        <v>188</v>
      </c>
      <c r="AK71" s="23">
        <f>SUM(AI71:AJ71)</f>
        <v>373</v>
      </c>
      <c r="AL71" s="125">
        <v>189</v>
      </c>
      <c r="AM71" s="126">
        <v>175</v>
      </c>
      <c r="AN71" s="23">
        <f>SUM(AL71:AM71)</f>
        <v>364</v>
      </c>
      <c r="AO71" s="125">
        <v>221</v>
      </c>
      <c r="AP71" s="126">
        <v>172</v>
      </c>
      <c r="AQ71" s="23">
        <f>SUM(AO71:AP71)</f>
        <v>393</v>
      </c>
      <c r="AR71" s="125">
        <v>187</v>
      </c>
      <c r="AS71" s="126">
        <v>183</v>
      </c>
      <c r="AT71" s="23">
        <f>SUM(AR71:AS71)</f>
        <v>370</v>
      </c>
      <c r="AU71" s="125">
        <v>178</v>
      </c>
      <c r="AV71" s="126">
        <v>166</v>
      </c>
      <c r="AW71" s="23">
        <f>SUM(AU71:AV71)</f>
        <v>344</v>
      </c>
      <c r="AX71" s="125">
        <v>216</v>
      </c>
      <c r="AY71" s="126">
        <v>188</v>
      </c>
      <c r="AZ71" s="23">
        <f>SUM(AX71:AY71)</f>
        <v>404</v>
      </c>
      <c r="BA71" s="125">
        <v>196</v>
      </c>
      <c r="BB71" s="126">
        <v>185</v>
      </c>
      <c r="BC71" s="23">
        <f>SUM(BA71:BB71)</f>
        <v>381</v>
      </c>
      <c r="BD71" s="125">
        <v>206</v>
      </c>
      <c r="BE71" s="126">
        <v>214</v>
      </c>
      <c r="BF71" s="139">
        <f>SUM(BD71:BE71)</f>
        <v>420</v>
      </c>
      <c r="BG71" s="125">
        <v>174</v>
      </c>
      <c r="BH71" s="126">
        <v>194</v>
      </c>
      <c r="BI71" s="23">
        <f>SUM(BG71:BH71)</f>
        <v>368</v>
      </c>
      <c r="BJ71" s="125">
        <v>194</v>
      </c>
      <c r="BK71" s="126">
        <v>188</v>
      </c>
      <c r="BL71" s="23">
        <f>SUM(BJ71:BK71)</f>
        <v>382</v>
      </c>
      <c r="BM71" s="125">
        <v>173</v>
      </c>
      <c r="BN71" s="126">
        <v>167</v>
      </c>
      <c r="BO71" s="23">
        <f>SUM(BM71:BN71)</f>
        <v>340</v>
      </c>
      <c r="BP71" s="125">
        <v>182</v>
      </c>
      <c r="BQ71" s="126">
        <v>195</v>
      </c>
      <c r="BR71" s="23">
        <f>SUM(BP71:BQ71)</f>
        <v>377</v>
      </c>
    </row>
    <row r="72" spans="1:70" x14ac:dyDescent="0.5">
      <c r="A72" s="181">
        <f t="shared" si="52"/>
        <v>41</v>
      </c>
      <c r="B72" s="16">
        <v>169</v>
      </c>
      <c r="C72" s="8">
        <v>198</v>
      </c>
      <c r="D72" s="23">
        <f>SUM(B72:C72)</f>
        <v>367</v>
      </c>
      <c r="E72" s="16">
        <v>179</v>
      </c>
      <c r="F72" s="8">
        <v>143</v>
      </c>
      <c r="G72" s="23">
        <f>SUM(E72:F72)</f>
        <v>322</v>
      </c>
      <c r="H72" s="16">
        <v>189</v>
      </c>
      <c r="I72" s="8">
        <v>184</v>
      </c>
      <c r="J72" s="23">
        <f>SUM(H72:I72)</f>
        <v>373</v>
      </c>
      <c r="K72" s="16">
        <v>174</v>
      </c>
      <c r="L72" s="8">
        <v>188</v>
      </c>
      <c r="M72" s="23">
        <f>SUM(K72:L72)</f>
        <v>362</v>
      </c>
      <c r="N72" s="16">
        <v>179</v>
      </c>
      <c r="O72" s="8">
        <v>178</v>
      </c>
      <c r="P72" s="23">
        <f>SUM(N72:O72)</f>
        <v>357</v>
      </c>
      <c r="Q72" s="16">
        <v>166</v>
      </c>
      <c r="R72" s="8">
        <v>169</v>
      </c>
      <c r="S72" s="23">
        <f>SUM(Q72:R72)</f>
        <v>335</v>
      </c>
      <c r="T72" s="16">
        <v>152</v>
      </c>
      <c r="U72" s="8">
        <v>160</v>
      </c>
      <c r="V72" s="23">
        <f>SUM(T72:U72)</f>
        <v>312</v>
      </c>
      <c r="W72" s="16">
        <v>155</v>
      </c>
      <c r="X72" s="8">
        <v>160</v>
      </c>
      <c r="Y72" s="23">
        <f>SUM(W72:X72)</f>
        <v>315</v>
      </c>
      <c r="Z72" s="16">
        <v>167</v>
      </c>
      <c r="AA72" s="8">
        <v>134</v>
      </c>
      <c r="AB72" s="23">
        <f>SUM(Z72:AA72)</f>
        <v>301</v>
      </c>
      <c r="AC72" s="125">
        <v>174</v>
      </c>
      <c r="AD72" s="126">
        <v>172</v>
      </c>
      <c r="AE72" s="23">
        <f>SUM(AC72:AD72)</f>
        <v>346</v>
      </c>
      <c r="AF72" s="125">
        <v>158</v>
      </c>
      <c r="AG72" s="126">
        <v>169</v>
      </c>
      <c r="AH72" s="23">
        <f>SUM(AF72:AG72)</f>
        <v>327</v>
      </c>
      <c r="AI72" s="125">
        <v>197</v>
      </c>
      <c r="AJ72" s="126">
        <v>186</v>
      </c>
      <c r="AK72" s="23">
        <f>SUM(AI72:AJ72)</f>
        <v>383</v>
      </c>
      <c r="AL72" s="125">
        <v>184</v>
      </c>
      <c r="AM72" s="126">
        <v>182</v>
      </c>
      <c r="AN72" s="23">
        <f>SUM(AL72:AM72)</f>
        <v>366</v>
      </c>
      <c r="AO72" s="125">
        <v>189</v>
      </c>
      <c r="AP72" s="126">
        <v>173</v>
      </c>
      <c r="AQ72" s="23">
        <f>SUM(AO72:AP72)</f>
        <v>362</v>
      </c>
      <c r="AR72" s="125">
        <v>220</v>
      </c>
      <c r="AS72" s="126">
        <v>176</v>
      </c>
      <c r="AT72" s="23">
        <f>SUM(AR72:AS72)</f>
        <v>396</v>
      </c>
      <c r="AU72" s="125">
        <v>187</v>
      </c>
      <c r="AV72" s="126">
        <v>179</v>
      </c>
      <c r="AW72" s="23">
        <f>SUM(AU72:AV72)</f>
        <v>366</v>
      </c>
      <c r="AX72" s="125">
        <v>176</v>
      </c>
      <c r="AY72" s="126">
        <v>168</v>
      </c>
      <c r="AZ72" s="23">
        <f>SUM(AX72:AY72)</f>
        <v>344</v>
      </c>
      <c r="BA72" s="125">
        <v>217</v>
      </c>
      <c r="BB72" s="126">
        <v>194</v>
      </c>
      <c r="BC72" s="23">
        <f>SUM(BA72:BB72)</f>
        <v>411</v>
      </c>
      <c r="BD72" s="125">
        <v>194</v>
      </c>
      <c r="BE72" s="126">
        <v>189</v>
      </c>
      <c r="BF72" s="23">
        <f>SUM(BD72:BE72)</f>
        <v>383</v>
      </c>
      <c r="BG72" s="125">
        <v>211</v>
      </c>
      <c r="BH72" s="126">
        <v>212</v>
      </c>
      <c r="BI72" s="139">
        <f>SUM(BG72:BH72)</f>
        <v>423</v>
      </c>
      <c r="BJ72" s="125">
        <v>174</v>
      </c>
      <c r="BK72" s="126">
        <v>191</v>
      </c>
      <c r="BL72" s="23">
        <f>SUM(BJ72:BK72)</f>
        <v>365</v>
      </c>
      <c r="BM72" s="125">
        <v>187</v>
      </c>
      <c r="BN72" s="126">
        <v>190</v>
      </c>
      <c r="BO72" s="23">
        <f>SUM(BM72:BN72)</f>
        <v>377</v>
      </c>
      <c r="BP72" s="125">
        <v>175</v>
      </c>
      <c r="BQ72" s="126">
        <v>163</v>
      </c>
      <c r="BR72" s="23">
        <f>SUM(BP72:BQ72)</f>
        <v>338</v>
      </c>
    </row>
    <row r="73" spans="1:70" s="21" customFormat="1" ht="19.8" thickBot="1" x14ac:dyDescent="0.55000000000000004">
      <c r="A73" s="182">
        <f t="shared" si="52"/>
        <v>40</v>
      </c>
      <c r="B73" s="20">
        <v>161</v>
      </c>
      <c r="C73" s="21">
        <v>163</v>
      </c>
      <c r="D73" s="24">
        <f>B73+C73</f>
        <v>324</v>
      </c>
      <c r="E73" s="20">
        <v>168</v>
      </c>
      <c r="F73" s="21">
        <v>189</v>
      </c>
      <c r="G73" s="24">
        <f>E73+F73</f>
        <v>357</v>
      </c>
      <c r="H73" s="20">
        <v>178</v>
      </c>
      <c r="I73" s="21">
        <v>139</v>
      </c>
      <c r="J73" s="24">
        <f>SUM(H73:I73)</f>
        <v>317</v>
      </c>
      <c r="K73" s="20">
        <v>180</v>
      </c>
      <c r="L73" s="21">
        <v>181</v>
      </c>
      <c r="M73" s="24">
        <f>SUM(K73:L73)</f>
        <v>361</v>
      </c>
      <c r="N73" s="20">
        <v>174</v>
      </c>
      <c r="O73" s="21">
        <v>191</v>
      </c>
      <c r="P73" s="24">
        <f>SUM(N73:O73)</f>
        <v>365</v>
      </c>
      <c r="Q73" s="20">
        <v>182</v>
      </c>
      <c r="R73" s="21">
        <v>173</v>
      </c>
      <c r="S73" s="24">
        <f>SUM(Q73:R73)</f>
        <v>355</v>
      </c>
      <c r="T73" s="20">
        <v>176</v>
      </c>
      <c r="U73" s="21">
        <v>164</v>
      </c>
      <c r="V73" s="24">
        <f>SUM(T73:U73)</f>
        <v>340</v>
      </c>
      <c r="W73" s="20">
        <v>151</v>
      </c>
      <c r="X73" s="21">
        <v>159</v>
      </c>
      <c r="Y73" s="24">
        <f>SUM(W73:X73)</f>
        <v>310</v>
      </c>
      <c r="Z73" s="20">
        <v>159</v>
      </c>
      <c r="AA73" s="21">
        <v>161</v>
      </c>
      <c r="AB73" s="24">
        <f>SUM(Z73:AA73)</f>
        <v>320</v>
      </c>
      <c r="AC73" s="20">
        <v>169</v>
      </c>
      <c r="AD73" s="21">
        <v>134</v>
      </c>
      <c r="AE73" s="24">
        <f>SUM(AC73:AD73)</f>
        <v>303</v>
      </c>
      <c r="AF73" s="20">
        <v>172</v>
      </c>
      <c r="AG73" s="21">
        <v>177</v>
      </c>
      <c r="AH73" s="24">
        <f>SUM(AF73:AG73)</f>
        <v>349</v>
      </c>
      <c r="AI73" s="130">
        <v>158</v>
      </c>
      <c r="AJ73" s="127">
        <v>167</v>
      </c>
      <c r="AK73" s="24">
        <f>SUM(AI73:AJ73)</f>
        <v>325</v>
      </c>
      <c r="AL73" s="130">
        <v>192</v>
      </c>
      <c r="AM73" s="127">
        <v>186</v>
      </c>
      <c r="AN73" s="24">
        <f>SUM(AL73:AM73)</f>
        <v>378</v>
      </c>
      <c r="AO73" s="130">
        <v>184</v>
      </c>
      <c r="AP73" s="127">
        <v>182</v>
      </c>
      <c r="AQ73" s="24">
        <f>SUM(AO73:AP73)</f>
        <v>366</v>
      </c>
      <c r="AR73" s="130">
        <v>184</v>
      </c>
      <c r="AS73" s="127">
        <v>169</v>
      </c>
      <c r="AT73" s="24">
        <f>SUM(AR73:AS73)</f>
        <v>353</v>
      </c>
      <c r="AU73" s="130">
        <v>213</v>
      </c>
      <c r="AV73" s="127">
        <v>171</v>
      </c>
      <c r="AW73" s="24">
        <f>SUM(AU73:AV73)</f>
        <v>384</v>
      </c>
      <c r="AX73" s="130">
        <v>188</v>
      </c>
      <c r="AY73" s="127">
        <v>179</v>
      </c>
      <c r="AZ73" s="24">
        <f>SUM(AX73:AY73)</f>
        <v>367</v>
      </c>
      <c r="BA73" s="130">
        <v>177</v>
      </c>
      <c r="BB73" s="127">
        <v>170</v>
      </c>
      <c r="BC73" s="24">
        <f>SUM(BA73:BB73)</f>
        <v>347</v>
      </c>
      <c r="BD73" s="130">
        <v>208</v>
      </c>
      <c r="BE73" s="127">
        <v>190</v>
      </c>
      <c r="BF73" s="24">
        <f>SUM(BD73:BE73)</f>
        <v>398</v>
      </c>
      <c r="BG73" s="130">
        <v>192</v>
      </c>
      <c r="BH73" s="127">
        <v>183</v>
      </c>
      <c r="BI73" s="24">
        <f>SUM(BG73:BH73)</f>
        <v>375</v>
      </c>
      <c r="BJ73" s="130">
        <v>213</v>
      </c>
      <c r="BK73" s="127">
        <v>214</v>
      </c>
      <c r="BL73" s="157">
        <f>SUM(BJ73:BK73)</f>
        <v>427</v>
      </c>
      <c r="BM73" s="130">
        <v>183</v>
      </c>
      <c r="BN73" s="127">
        <v>188</v>
      </c>
      <c r="BO73" s="24">
        <f>SUM(BM73:BN73)</f>
        <v>371</v>
      </c>
      <c r="BP73" s="130">
        <v>185</v>
      </c>
      <c r="BQ73" s="127">
        <v>187</v>
      </c>
      <c r="BR73" s="24">
        <f>SUM(BP73:BQ73)</f>
        <v>372</v>
      </c>
    </row>
    <row r="74" spans="1:70" s="13" customFormat="1" x14ac:dyDescent="0.5">
      <c r="A74" s="180">
        <f t="shared" si="52"/>
        <v>39</v>
      </c>
      <c r="B74" s="17">
        <v>139</v>
      </c>
      <c r="C74" s="13">
        <v>162</v>
      </c>
      <c r="D74" s="25">
        <f>SUM(B74:C74)</f>
        <v>301</v>
      </c>
      <c r="E74" s="17">
        <v>162</v>
      </c>
      <c r="F74" s="13">
        <v>160</v>
      </c>
      <c r="G74" s="25">
        <f>SUM(E74:F74)</f>
        <v>322</v>
      </c>
      <c r="H74" s="17">
        <v>168</v>
      </c>
      <c r="I74" s="13">
        <v>190</v>
      </c>
      <c r="J74" s="25">
        <f>H74+I74</f>
        <v>358</v>
      </c>
      <c r="K74" s="17">
        <v>176</v>
      </c>
      <c r="L74" s="13">
        <v>141</v>
      </c>
      <c r="M74" s="25">
        <f>K74+L74</f>
        <v>317</v>
      </c>
      <c r="N74" s="17">
        <v>179</v>
      </c>
      <c r="O74" s="13">
        <v>174</v>
      </c>
      <c r="P74" s="25">
        <f>N74+O74</f>
        <v>353</v>
      </c>
      <c r="Q74" s="17">
        <v>171</v>
      </c>
      <c r="R74" s="13">
        <v>186</v>
      </c>
      <c r="S74" s="25">
        <f>Q74+R74</f>
        <v>357</v>
      </c>
      <c r="T74" s="17">
        <v>176</v>
      </c>
      <c r="U74" s="13">
        <v>176</v>
      </c>
      <c r="V74" s="25">
        <f>T74+U74</f>
        <v>352</v>
      </c>
      <c r="W74" s="17">
        <v>174</v>
      </c>
      <c r="X74" s="13">
        <v>163</v>
      </c>
      <c r="Y74" s="25">
        <f>W74+X74</f>
        <v>337</v>
      </c>
      <c r="Z74" s="17">
        <v>152</v>
      </c>
      <c r="AA74" s="13">
        <v>154</v>
      </c>
      <c r="AB74" s="25">
        <f>Z74+AA74</f>
        <v>306</v>
      </c>
      <c r="AC74" s="17">
        <v>157</v>
      </c>
      <c r="AD74" s="13">
        <v>157</v>
      </c>
      <c r="AE74" s="25">
        <f>AC74+AD74</f>
        <v>314</v>
      </c>
      <c r="AF74" s="17">
        <v>166</v>
      </c>
      <c r="AG74" s="13">
        <v>131</v>
      </c>
      <c r="AH74" s="25">
        <f>AF74+AG74</f>
        <v>297</v>
      </c>
      <c r="AI74" s="128">
        <v>170</v>
      </c>
      <c r="AJ74" s="129">
        <v>181</v>
      </c>
      <c r="AK74" s="25">
        <f>AI74+AJ74</f>
        <v>351</v>
      </c>
      <c r="AL74" s="128">
        <v>161</v>
      </c>
      <c r="AM74" s="129">
        <v>171</v>
      </c>
      <c r="AN74" s="25">
        <f>AL74+AM74</f>
        <v>332</v>
      </c>
      <c r="AO74" s="128">
        <v>193</v>
      </c>
      <c r="AP74" s="129">
        <v>189</v>
      </c>
      <c r="AQ74" s="25">
        <f>AO74+AP74</f>
        <v>382</v>
      </c>
      <c r="AR74" s="128">
        <v>178</v>
      </c>
      <c r="AS74" s="129">
        <v>181</v>
      </c>
      <c r="AT74" s="25">
        <f>AR74+AS74</f>
        <v>359</v>
      </c>
      <c r="AU74" s="128">
        <v>179</v>
      </c>
      <c r="AV74" s="129">
        <v>171</v>
      </c>
      <c r="AW74" s="25">
        <f>AU74+AV74</f>
        <v>350</v>
      </c>
      <c r="AX74" s="128">
        <v>213</v>
      </c>
      <c r="AY74" s="129">
        <v>174</v>
      </c>
      <c r="AZ74" s="25">
        <f>AX74+AY74</f>
        <v>387</v>
      </c>
      <c r="BA74" s="128">
        <v>185</v>
      </c>
      <c r="BB74" s="129">
        <v>183</v>
      </c>
      <c r="BC74" s="25">
        <f>BA74+BB74</f>
        <v>368</v>
      </c>
      <c r="BD74" s="128">
        <v>180</v>
      </c>
      <c r="BE74" s="129">
        <v>165</v>
      </c>
      <c r="BF74" s="25">
        <f>BD74+BE74</f>
        <v>345</v>
      </c>
      <c r="BG74" s="128">
        <v>206</v>
      </c>
      <c r="BH74" s="129">
        <v>188</v>
      </c>
      <c r="BI74" s="25">
        <f>BG74+BH74</f>
        <v>394</v>
      </c>
      <c r="BJ74" s="128">
        <v>186</v>
      </c>
      <c r="BK74" s="129">
        <v>188</v>
      </c>
      <c r="BL74" s="25">
        <f>BJ74+BK74</f>
        <v>374</v>
      </c>
      <c r="BM74" s="128">
        <v>212</v>
      </c>
      <c r="BN74" s="129">
        <v>214</v>
      </c>
      <c r="BO74" s="190">
        <f>BM74+BN74</f>
        <v>426</v>
      </c>
      <c r="BP74" s="128">
        <v>181</v>
      </c>
      <c r="BQ74" s="129">
        <v>182</v>
      </c>
      <c r="BR74" s="25">
        <f>BP74+BQ74</f>
        <v>363</v>
      </c>
    </row>
    <row r="75" spans="1:70" x14ac:dyDescent="0.5">
      <c r="A75" s="181">
        <f t="shared" si="52"/>
        <v>38</v>
      </c>
      <c r="B75" s="16">
        <v>161</v>
      </c>
      <c r="C75" s="8">
        <v>159</v>
      </c>
      <c r="D75" s="23">
        <f>SUM(B75:C75)</f>
        <v>320</v>
      </c>
      <c r="E75" s="16">
        <v>132</v>
      </c>
      <c r="F75" s="8">
        <v>159</v>
      </c>
      <c r="G75" s="23">
        <f>SUM(E75:F75)</f>
        <v>291</v>
      </c>
      <c r="H75" s="16">
        <v>157</v>
      </c>
      <c r="I75" s="8">
        <v>158</v>
      </c>
      <c r="J75" s="23">
        <f>SUM(H75:I75)</f>
        <v>315</v>
      </c>
      <c r="K75" s="16">
        <v>172</v>
      </c>
      <c r="L75" s="8">
        <v>188</v>
      </c>
      <c r="M75" s="23">
        <f>SUM(K75:L75)</f>
        <v>360</v>
      </c>
      <c r="N75" s="16">
        <v>170</v>
      </c>
      <c r="O75" s="8">
        <v>137</v>
      </c>
      <c r="P75" s="23">
        <f>SUM(N75:O75)</f>
        <v>307</v>
      </c>
      <c r="Q75" s="16">
        <v>186</v>
      </c>
      <c r="R75" s="8">
        <v>165</v>
      </c>
      <c r="S75" s="23">
        <f>SUM(Q75:R75)</f>
        <v>351</v>
      </c>
      <c r="T75" s="16">
        <v>170</v>
      </c>
      <c r="U75" s="8">
        <v>189</v>
      </c>
      <c r="V75" s="23">
        <f>SUM(T75:U75)</f>
        <v>359</v>
      </c>
      <c r="W75" s="16">
        <v>178</v>
      </c>
      <c r="X75" s="8">
        <v>177</v>
      </c>
      <c r="Y75" s="23">
        <f>SUM(W75:X75)</f>
        <v>355</v>
      </c>
      <c r="Z75" s="16">
        <v>174</v>
      </c>
      <c r="AA75" s="8">
        <v>164</v>
      </c>
      <c r="AB75" s="23">
        <f>SUM(Z75:AA75)</f>
        <v>338</v>
      </c>
      <c r="AC75" s="16">
        <v>152</v>
      </c>
      <c r="AD75" s="8">
        <v>152</v>
      </c>
      <c r="AE75" s="23">
        <f>SUM(AC75:AD75)</f>
        <v>304</v>
      </c>
      <c r="AF75" s="16">
        <v>158</v>
      </c>
      <c r="AG75" s="8">
        <v>151</v>
      </c>
      <c r="AH75" s="23">
        <f>SUM(AF75:AG75)</f>
        <v>309</v>
      </c>
      <c r="AI75" s="16">
        <v>166</v>
      </c>
      <c r="AJ75" s="8">
        <v>125</v>
      </c>
      <c r="AK75" s="23">
        <f>SUM(AI75:AJ75)</f>
        <v>291</v>
      </c>
      <c r="AL75" s="125">
        <v>166</v>
      </c>
      <c r="AM75" s="126">
        <v>179</v>
      </c>
      <c r="AN75" s="23">
        <f>SUM(AL75:AM75)</f>
        <v>345</v>
      </c>
      <c r="AO75" s="125">
        <v>154</v>
      </c>
      <c r="AP75" s="126">
        <v>172</v>
      </c>
      <c r="AQ75" s="23">
        <f>SUM(AO75:AP75)</f>
        <v>326</v>
      </c>
      <c r="AR75" s="125">
        <v>192</v>
      </c>
      <c r="AS75" s="126">
        <v>189</v>
      </c>
      <c r="AT75" s="23">
        <f>SUM(AR75:AS75)</f>
        <v>381</v>
      </c>
      <c r="AU75" s="125">
        <v>179</v>
      </c>
      <c r="AV75" s="126">
        <v>183</v>
      </c>
      <c r="AW75" s="23">
        <f>SUM(AU75:AV75)</f>
        <v>362</v>
      </c>
      <c r="AX75" s="125">
        <v>182</v>
      </c>
      <c r="AY75" s="126">
        <v>177</v>
      </c>
      <c r="AZ75" s="23">
        <f>SUM(AX75:AY75)</f>
        <v>359</v>
      </c>
      <c r="BA75" s="125">
        <v>212</v>
      </c>
      <c r="BB75" s="126">
        <v>169</v>
      </c>
      <c r="BC75" s="23">
        <f>SUM(BA75:BB75)</f>
        <v>381</v>
      </c>
      <c r="BD75" s="125">
        <v>186</v>
      </c>
      <c r="BE75" s="126">
        <v>187</v>
      </c>
      <c r="BF75" s="23">
        <f>SUM(BD75:BE75)</f>
        <v>373</v>
      </c>
      <c r="BG75" s="125">
        <v>185</v>
      </c>
      <c r="BH75" s="126">
        <v>169</v>
      </c>
      <c r="BI75" s="23">
        <f>SUM(BG75:BH75)</f>
        <v>354</v>
      </c>
      <c r="BJ75" s="125">
        <v>206</v>
      </c>
      <c r="BK75" s="126">
        <v>189</v>
      </c>
      <c r="BL75" s="23">
        <f>SUM(BJ75:BK75)</f>
        <v>395</v>
      </c>
      <c r="BM75" s="125">
        <v>192</v>
      </c>
      <c r="BN75" s="126">
        <v>185</v>
      </c>
      <c r="BO75" s="23">
        <f>SUM(BM75:BN75)</f>
        <v>377</v>
      </c>
      <c r="BP75" s="125">
        <v>211</v>
      </c>
      <c r="BQ75" s="126">
        <v>217</v>
      </c>
      <c r="BR75" s="139">
        <f>SUM(BP75:BQ75)</f>
        <v>428</v>
      </c>
    </row>
    <row r="76" spans="1:70" x14ac:dyDescent="0.5">
      <c r="A76" s="181">
        <f t="shared" si="52"/>
        <v>37</v>
      </c>
      <c r="B76" s="16">
        <v>128</v>
      </c>
      <c r="C76" s="8">
        <v>156</v>
      </c>
      <c r="D76" s="23">
        <f>SUM(B76:C76)</f>
        <v>284</v>
      </c>
      <c r="E76" s="16">
        <v>155</v>
      </c>
      <c r="F76" s="8">
        <v>160</v>
      </c>
      <c r="G76" s="23">
        <f>SUM(E76:F76)</f>
        <v>315</v>
      </c>
      <c r="H76" s="16">
        <v>134</v>
      </c>
      <c r="I76" s="8">
        <v>163</v>
      </c>
      <c r="J76" s="23">
        <f>SUM(H76:I76)</f>
        <v>297</v>
      </c>
      <c r="K76" s="16">
        <v>163</v>
      </c>
      <c r="L76" s="8">
        <v>163</v>
      </c>
      <c r="M76" s="23">
        <f>SUM(K76:L76)</f>
        <v>326</v>
      </c>
      <c r="N76" s="16">
        <v>166</v>
      </c>
      <c r="O76" s="8">
        <v>188</v>
      </c>
      <c r="P76" s="23">
        <f>SUM(N76:O76)</f>
        <v>354</v>
      </c>
      <c r="Q76" s="16">
        <v>170</v>
      </c>
      <c r="R76" s="8">
        <v>135</v>
      </c>
      <c r="S76" s="23">
        <f>SUM(Q76:R76)</f>
        <v>305</v>
      </c>
      <c r="T76" s="16">
        <v>182</v>
      </c>
      <c r="U76" s="8">
        <v>164</v>
      </c>
      <c r="V76" s="23">
        <f>SUM(T76:U76)</f>
        <v>346</v>
      </c>
      <c r="W76" s="16">
        <v>161</v>
      </c>
      <c r="X76" s="8">
        <v>184</v>
      </c>
      <c r="Y76" s="23">
        <f>SUM(W76:X76)</f>
        <v>345</v>
      </c>
      <c r="Z76" s="16">
        <v>182</v>
      </c>
      <c r="AA76" s="8">
        <v>174</v>
      </c>
      <c r="AB76" s="23">
        <f>SUM(Z76:AA76)</f>
        <v>356</v>
      </c>
      <c r="AC76" s="16">
        <v>166</v>
      </c>
      <c r="AD76" s="8">
        <v>167</v>
      </c>
      <c r="AE76" s="23">
        <f>SUM(AC76:AD76)</f>
        <v>333</v>
      </c>
      <c r="AF76" s="16">
        <v>148</v>
      </c>
      <c r="AG76" s="8">
        <v>155</v>
      </c>
      <c r="AH76" s="23">
        <f>SUM(AF76:AG76)</f>
        <v>303</v>
      </c>
      <c r="AI76" s="16">
        <v>163</v>
      </c>
      <c r="AJ76" s="8">
        <v>157</v>
      </c>
      <c r="AK76" s="23">
        <f>SUM(AI76:AJ76)</f>
        <v>320</v>
      </c>
      <c r="AL76" s="125">
        <v>170</v>
      </c>
      <c r="AM76" s="126">
        <v>132</v>
      </c>
      <c r="AN76" s="23">
        <f>SUM(AL76:AM76)</f>
        <v>302</v>
      </c>
      <c r="AO76" s="125">
        <v>164</v>
      </c>
      <c r="AP76" s="126">
        <v>185</v>
      </c>
      <c r="AQ76" s="23">
        <f>SUM(AO76:AP76)</f>
        <v>349</v>
      </c>
      <c r="AR76" s="125">
        <v>155</v>
      </c>
      <c r="AS76" s="126">
        <v>173</v>
      </c>
      <c r="AT76" s="23">
        <f>SUM(AR76:AS76)</f>
        <v>328</v>
      </c>
      <c r="AU76" s="125">
        <v>186</v>
      </c>
      <c r="AV76" s="126">
        <v>188</v>
      </c>
      <c r="AW76" s="23">
        <f>SUM(AU76:AV76)</f>
        <v>374</v>
      </c>
      <c r="AX76" s="125">
        <v>178</v>
      </c>
      <c r="AY76" s="126">
        <v>178</v>
      </c>
      <c r="AZ76" s="23">
        <f>SUM(AX76:AY76)</f>
        <v>356</v>
      </c>
      <c r="BA76" s="125">
        <v>182</v>
      </c>
      <c r="BB76" s="126">
        <v>174</v>
      </c>
      <c r="BC76" s="23">
        <f>SUM(BA76:BB76)</f>
        <v>356</v>
      </c>
      <c r="BD76" s="125">
        <v>205</v>
      </c>
      <c r="BE76" s="126">
        <v>164</v>
      </c>
      <c r="BF76" s="23">
        <f>SUM(BD76:BE76)</f>
        <v>369</v>
      </c>
      <c r="BG76" s="125">
        <v>180</v>
      </c>
      <c r="BH76" s="126">
        <v>184</v>
      </c>
      <c r="BI76" s="23">
        <f>SUM(BG76:BH76)</f>
        <v>364</v>
      </c>
      <c r="BJ76" s="125">
        <v>186</v>
      </c>
      <c r="BK76" s="126">
        <v>169</v>
      </c>
      <c r="BL76" s="23">
        <f>SUM(BJ76:BK76)</f>
        <v>355</v>
      </c>
      <c r="BM76" s="125">
        <v>198</v>
      </c>
      <c r="BN76" s="126">
        <v>185</v>
      </c>
      <c r="BO76" s="23">
        <f>SUM(BM76:BN76)</f>
        <v>383</v>
      </c>
      <c r="BP76" s="125">
        <v>191</v>
      </c>
      <c r="BQ76" s="126">
        <v>183</v>
      </c>
      <c r="BR76" s="23">
        <f>SUM(BP76:BQ76)</f>
        <v>374</v>
      </c>
    </row>
    <row r="77" spans="1:70" x14ac:dyDescent="0.5">
      <c r="A77" s="181">
        <f t="shared" si="52"/>
        <v>36</v>
      </c>
      <c r="B77" s="16">
        <v>157</v>
      </c>
      <c r="C77" s="8">
        <v>163</v>
      </c>
      <c r="D77" s="23">
        <f>B77+C77</f>
        <v>320</v>
      </c>
      <c r="E77" s="16">
        <v>126</v>
      </c>
      <c r="F77" s="8">
        <v>154</v>
      </c>
      <c r="G77" s="23">
        <f>E77+F77</f>
        <v>280</v>
      </c>
      <c r="H77" s="16">
        <v>152</v>
      </c>
      <c r="I77" s="8">
        <v>158</v>
      </c>
      <c r="J77" s="23">
        <f>SUM(H77:I77)</f>
        <v>310</v>
      </c>
      <c r="K77" s="16">
        <v>141</v>
      </c>
      <c r="L77" s="8">
        <v>158</v>
      </c>
      <c r="M77" s="23">
        <f>SUM(K77:L77)</f>
        <v>299</v>
      </c>
      <c r="N77" s="16">
        <v>161</v>
      </c>
      <c r="O77" s="8">
        <v>163</v>
      </c>
      <c r="P77" s="23">
        <f>SUM(N77:O77)</f>
        <v>324</v>
      </c>
      <c r="Q77" s="16">
        <v>167</v>
      </c>
      <c r="R77" s="8">
        <v>184</v>
      </c>
      <c r="S77" s="23">
        <f>SUM(Q77:R77)</f>
        <v>351</v>
      </c>
      <c r="T77" s="16">
        <v>164</v>
      </c>
      <c r="U77" s="8">
        <v>140</v>
      </c>
      <c r="V77" s="23">
        <f>SUM(T77:U77)</f>
        <v>304</v>
      </c>
      <c r="W77" s="16">
        <v>183</v>
      </c>
      <c r="X77" s="8">
        <v>161</v>
      </c>
      <c r="Y77" s="23">
        <f>SUM(W77:X77)</f>
        <v>344</v>
      </c>
      <c r="Z77" s="16">
        <v>165</v>
      </c>
      <c r="AA77" s="8">
        <v>183</v>
      </c>
      <c r="AB77" s="23">
        <f>SUM(Z77:AA77)</f>
        <v>348</v>
      </c>
      <c r="AC77" s="16">
        <v>178</v>
      </c>
      <c r="AD77" s="8">
        <v>172</v>
      </c>
      <c r="AE77" s="23">
        <f>SUM(AC77:AD77)</f>
        <v>350</v>
      </c>
      <c r="AF77" s="16">
        <v>166</v>
      </c>
      <c r="AG77" s="8">
        <v>169</v>
      </c>
      <c r="AH77" s="23">
        <f>SUM(AF77:AG77)</f>
        <v>335</v>
      </c>
      <c r="AI77" s="16">
        <v>147</v>
      </c>
      <c r="AJ77" s="8">
        <v>156</v>
      </c>
      <c r="AK77" s="23">
        <f>SUM(AI77:AJ77)</f>
        <v>303</v>
      </c>
      <c r="AL77" s="16">
        <v>162</v>
      </c>
      <c r="AM77" s="8">
        <v>154</v>
      </c>
      <c r="AN77" s="23">
        <f>SUM(AL77:AM77)</f>
        <v>316</v>
      </c>
      <c r="AO77" s="125">
        <v>163</v>
      </c>
      <c r="AP77" s="126">
        <v>129</v>
      </c>
      <c r="AQ77" s="23">
        <f>SUM(AO77:AP77)</f>
        <v>292</v>
      </c>
      <c r="AR77" s="125">
        <v>154</v>
      </c>
      <c r="AS77" s="126">
        <v>172</v>
      </c>
      <c r="AT77" s="23">
        <f>SUM(AR77:AS77)</f>
        <v>326</v>
      </c>
      <c r="AU77" s="125">
        <v>158</v>
      </c>
      <c r="AV77" s="126">
        <v>169</v>
      </c>
      <c r="AW77" s="23">
        <f>SUM(AU77:AV77)</f>
        <v>327</v>
      </c>
      <c r="AX77" s="125">
        <v>180</v>
      </c>
      <c r="AY77" s="126">
        <v>187</v>
      </c>
      <c r="AZ77" s="23">
        <f>SUM(AX77:AY77)</f>
        <v>367</v>
      </c>
      <c r="BA77" s="125">
        <v>167</v>
      </c>
      <c r="BB77" s="126">
        <v>184</v>
      </c>
      <c r="BC77" s="23">
        <f>SUM(BA77:BB77)</f>
        <v>351</v>
      </c>
      <c r="BD77" s="125">
        <v>182</v>
      </c>
      <c r="BE77" s="126">
        <v>176</v>
      </c>
      <c r="BF77" s="23">
        <f>SUM(BD77:BE77)</f>
        <v>358</v>
      </c>
      <c r="BG77" s="125">
        <v>209</v>
      </c>
      <c r="BH77" s="126">
        <v>162</v>
      </c>
      <c r="BI77" s="23">
        <f>SUM(BG77:BH77)</f>
        <v>371</v>
      </c>
      <c r="BJ77" s="125">
        <v>180</v>
      </c>
      <c r="BK77" s="126">
        <v>175</v>
      </c>
      <c r="BL77" s="23">
        <f>SUM(BJ77:BK77)</f>
        <v>355</v>
      </c>
      <c r="BM77" s="125">
        <v>185</v>
      </c>
      <c r="BN77" s="126">
        <v>168</v>
      </c>
      <c r="BO77" s="23">
        <f>SUM(BM77:BN77)</f>
        <v>353</v>
      </c>
      <c r="BP77" s="125">
        <v>196</v>
      </c>
      <c r="BQ77" s="126">
        <v>181</v>
      </c>
      <c r="BR77" s="23">
        <f>SUM(BP77:BQ77)</f>
        <v>377</v>
      </c>
    </row>
    <row r="78" spans="1:70" x14ac:dyDescent="0.5">
      <c r="A78" s="181">
        <f t="shared" si="52"/>
        <v>35</v>
      </c>
      <c r="B78" s="16">
        <v>149</v>
      </c>
      <c r="C78" s="8">
        <v>120</v>
      </c>
      <c r="D78" s="23">
        <f>SUM(B78:C78)</f>
        <v>269</v>
      </c>
      <c r="E78" s="16">
        <v>150</v>
      </c>
      <c r="F78" s="8">
        <v>159</v>
      </c>
      <c r="G78" s="23">
        <f>SUM(E78:F78)</f>
        <v>309</v>
      </c>
      <c r="H78" s="16">
        <v>126</v>
      </c>
      <c r="I78" s="8">
        <v>153</v>
      </c>
      <c r="J78" s="23">
        <f>H78+I78</f>
        <v>279</v>
      </c>
      <c r="K78" s="16">
        <v>145</v>
      </c>
      <c r="L78" s="8">
        <v>158</v>
      </c>
      <c r="M78" s="23">
        <f>K78+L78</f>
        <v>303</v>
      </c>
      <c r="N78" s="16">
        <v>137</v>
      </c>
      <c r="O78" s="8">
        <v>155</v>
      </c>
      <c r="P78" s="23">
        <f>N78+O78</f>
        <v>292</v>
      </c>
      <c r="Q78" s="16">
        <v>162</v>
      </c>
      <c r="R78" s="8">
        <v>158</v>
      </c>
      <c r="S78" s="23">
        <f>Q78+R78</f>
        <v>320</v>
      </c>
      <c r="T78" s="16">
        <v>160</v>
      </c>
      <c r="U78" s="8">
        <v>181</v>
      </c>
      <c r="V78" s="23">
        <f>T78+U78</f>
        <v>341</v>
      </c>
      <c r="W78" s="16">
        <v>175</v>
      </c>
      <c r="X78" s="8">
        <v>135</v>
      </c>
      <c r="Y78" s="23">
        <f>W78+X78</f>
        <v>310</v>
      </c>
      <c r="Z78" s="16">
        <v>183</v>
      </c>
      <c r="AA78" s="8">
        <v>164</v>
      </c>
      <c r="AB78" s="23">
        <f>Z78+AA78</f>
        <v>347</v>
      </c>
      <c r="AC78" s="16">
        <v>166</v>
      </c>
      <c r="AD78" s="8">
        <v>180</v>
      </c>
      <c r="AE78" s="23">
        <f>AC78+AD78</f>
        <v>346</v>
      </c>
      <c r="AF78" s="16">
        <v>172</v>
      </c>
      <c r="AG78" s="8">
        <v>170</v>
      </c>
      <c r="AH78" s="23">
        <f>AF78+AG78</f>
        <v>342</v>
      </c>
      <c r="AI78" s="16">
        <v>168</v>
      </c>
      <c r="AJ78" s="8">
        <v>167</v>
      </c>
      <c r="AK78" s="23">
        <f>AI78+AJ78</f>
        <v>335</v>
      </c>
      <c r="AL78" s="16">
        <v>148</v>
      </c>
      <c r="AM78" s="8">
        <v>152</v>
      </c>
      <c r="AN78" s="23">
        <f>AL78+AM78</f>
        <v>300</v>
      </c>
      <c r="AO78" s="125">
        <v>158</v>
      </c>
      <c r="AP78" s="126">
        <v>155</v>
      </c>
      <c r="AQ78" s="23">
        <f>AO78+AP78</f>
        <v>313</v>
      </c>
      <c r="AR78" s="16">
        <v>173</v>
      </c>
      <c r="AS78" s="8">
        <v>128</v>
      </c>
      <c r="AT78" s="23">
        <f>AR78+AS78</f>
        <v>301</v>
      </c>
      <c r="AU78" s="16">
        <v>152</v>
      </c>
      <c r="AV78" s="8">
        <v>176</v>
      </c>
      <c r="AW78" s="23">
        <f>AU78+AV78</f>
        <v>328</v>
      </c>
      <c r="AX78" s="125">
        <v>157</v>
      </c>
      <c r="AY78" s="126">
        <v>164</v>
      </c>
      <c r="AZ78" s="23">
        <f>AX78+AY78</f>
        <v>321</v>
      </c>
      <c r="BA78" s="125">
        <v>176</v>
      </c>
      <c r="BB78" s="126">
        <v>181</v>
      </c>
      <c r="BC78" s="23">
        <f>BA78+BB78</f>
        <v>357</v>
      </c>
      <c r="BD78" s="125">
        <v>163</v>
      </c>
      <c r="BE78" s="126">
        <v>185</v>
      </c>
      <c r="BF78" s="23">
        <f>BD78+BE78</f>
        <v>348</v>
      </c>
      <c r="BG78" s="125">
        <v>179</v>
      </c>
      <c r="BH78" s="126">
        <v>178</v>
      </c>
      <c r="BI78" s="23">
        <f>BG78+BH78</f>
        <v>357</v>
      </c>
      <c r="BJ78" s="125">
        <v>198</v>
      </c>
      <c r="BK78" s="126">
        <v>166</v>
      </c>
      <c r="BL78" s="23">
        <f>BJ78+BK78</f>
        <v>364</v>
      </c>
      <c r="BM78" s="125">
        <v>174</v>
      </c>
      <c r="BN78" s="126">
        <v>168</v>
      </c>
      <c r="BO78" s="23">
        <f>BM78+BN78</f>
        <v>342</v>
      </c>
      <c r="BP78" s="125">
        <v>175</v>
      </c>
      <c r="BQ78" s="126">
        <v>171</v>
      </c>
      <c r="BR78" s="23">
        <f>BP78+BQ78</f>
        <v>346</v>
      </c>
    </row>
    <row r="79" spans="1:70" x14ac:dyDescent="0.5">
      <c r="A79" s="181">
        <f t="shared" si="52"/>
        <v>34</v>
      </c>
      <c r="B79" s="16">
        <v>130</v>
      </c>
      <c r="C79" s="8">
        <v>124</v>
      </c>
      <c r="D79" s="23">
        <f>SUM(B79:C79)</f>
        <v>254</v>
      </c>
      <c r="E79" s="16">
        <v>147</v>
      </c>
      <c r="F79" s="8">
        <v>119</v>
      </c>
      <c r="G79" s="23">
        <f>SUM(E79:F79)</f>
        <v>266</v>
      </c>
      <c r="H79" s="16">
        <v>142</v>
      </c>
      <c r="I79" s="8">
        <v>161</v>
      </c>
      <c r="J79" s="23">
        <f>SUM(H79:I79)</f>
        <v>303</v>
      </c>
      <c r="K79" s="16">
        <v>125</v>
      </c>
      <c r="L79" s="8">
        <v>156</v>
      </c>
      <c r="M79" s="23">
        <f>SUM(K79:L79)</f>
        <v>281</v>
      </c>
      <c r="N79" s="16">
        <v>143</v>
      </c>
      <c r="O79" s="8">
        <v>151</v>
      </c>
      <c r="P79" s="23">
        <f>SUM(N79:O79)</f>
        <v>294</v>
      </c>
      <c r="Q79" s="16">
        <v>135</v>
      </c>
      <c r="R79" s="8">
        <v>148</v>
      </c>
      <c r="S79" s="23">
        <f>SUM(Q79:R79)</f>
        <v>283</v>
      </c>
      <c r="T79" s="16">
        <v>163</v>
      </c>
      <c r="U79" s="8">
        <v>159</v>
      </c>
      <c r="V79" s="23">
        <f>SUM(T79:U79)</f>
        <v>322</v>
      </c>
      <c r="W79" s="16">
        <v>158</v>
      </c>
      <c r="X79" s="8">
        <v>180</v>
      </c>
      <c r="Y79" s="23">
        <f>SUM(W79:X79)</f>
        <v>338</v>
      </c>
      <c r="Z79" s="16">
        <v>178</v>
      </c>
      <c r="AA79" s="8">
        <v>142</v>
      </c>
      <c r="AB79" s="23">
        <f>SUM(Z79:AA79)</f>
        <v>320</v>
      </c>
      <c r="AC79" s="16">
        <v>187</v>
      </c>
      <c r="AD79" s="8">
        <v>169</v>
      </c>
      <c r="AE79" s="23">
        <f>SUM(AC79:AD79)</f>
        <v>356</v>
      </c>
      <c r="AF79" s="16">
        <v>171</v>
      </c>
      <c r="AG79" s="8">
        <v>177</v>
      </c>
      <c r="AH79" s="23">
        <f>SUM(AF79:AG79)</f>
        <v>348</v>
      </c>
      <c r="AI79" s="125">
        <v>172</v>
      </c>
      <c r="AJ79" s="126">
        <v>162</v>
      </c>
      <c r="AK79" s="23">
        <f>SUM(AI79:AJ79)</f>
        <v>334</v>
      </c>
      <c r="AL79" s="16">
        <v>163</v>
      </c>
      <c r="AM79" s="8">
        <v>164</v>
      </c>
      <c r="AN79" s="23">
        <f>SUM(AL79:AM79)</f>
        <v>327</v>
      </c>
      <c r="AO79" s="16">
        <v>145</v>
      </c>
      <c r="AP79" s="8">
        <v>146</v>
      </c>
      <c r="AQ79" s="23">
        <f>SUM(AO79:AP79)</f>
        <v>291</v>
      </c>
      <c r="AR79" s="16">
        <v>152</v>
      </c>
      <c r="AS79" s="8">
        <v>149</v>
      </c>
      <c r="AT79" s="23">
        <f>SUM(AR79:AS79)</f>
        <v>301</v>
      </c>
      <c r="AU79" s="16">
        <v>177</v>
      </c>
      <c r="AV79" s="8">
        <v>134</v>
      </c>
      <c r="AW79" s="23">
        <f>SUM(AU79:AV79)</f>
        <v>311</v>
      </c>
      <c r="AX79" s="16">
        <v>156</v>
      </c>
      <c r="AY79" s="8">
        <v>162</v>
      </c>
      <c r="AZ79" s="23">
        <f>SUM(AX79:AY79)</f>
        <v>318</v>
      </c>
      <c r="BA79" s="125">
        <v>146</v>
      </c>
      <c r="BB79" s="126">
        <v>169</v>
      </c>
      <c r="BC79" s="23">
        <f>SUM(BA79:BB79)</f>
        <v>315</v>
      </c>
      <c r="BD79" s="125">
        <v>166</v>
      </c>
      <c r="BE79" s="126">
        <v>179</v>
      </c>
      <c r="BF79" s="23">
        <f>SUM(BD79:BE79)</f>
        <v>345</v>
      </c>
      <c r="BG79" s="125">
        <v>163</v>
      </c>
      <c r="BH79" s="126">
        <v>190</v>
      </c>
      <c r="BI79" s="23">
        <f>SUM(BG79:BH79)</f>
        <v>353</v>
      </c>
      <c r="BJ79" s="125">
        <v>177</v>
      </c>
      <c r="BK79" s="126">
        <v>181</v>
      </c>
      <c r="BL79" s="23">
        <f>SUM(BJ79:BK79)</f>
        <v>358</v>
      </c>
      <c r="BM79" s="125">
        <v>201</v>
      </c>
      <c r="BN79" s="126">
        <v>162</v>
      </c>
      <c r="BO79" s="23">
        <f>SUM(BM79:BN79)</f>
        <v>363</v>
      </c>
      <c r="BP79" s="125">
        <v>173</v>
      </c>
      <c r="BQ79" s="126">
        <v>169</v>
      </c>
      <c r="BR79" s="23">
        <f>SUM(BP79:BQ79)</f>
        <v>342</v>
      </c>
    </row>
    <row r="80" spans="1:70" x14ac:dyDescent="0.5">
      <c r="A80" s="181">
        <f t="shared" si="52"/>
        <v>33</v>
      </c>
      <c r="B80" s="16">
        <v>154</v>
      </c>
      <c r="C80" s="8">
        <v>155</v>
      </c>
      <c r="D80" s="23">
        <f>SUM(B80:C80)</f>
        <v>309</v>
      </c>
      <c r="E80" s="16">
        <v>131</v>
      </c>
      <c r="F80" s="8">
        <v>123</v>
      </c>
      <c r="G80" s="23">
        <f>SUM(E80:F80)</f>
        <v>254</v>
      </c>
      <c r="H80" s="16">
        <v>145</v>
      </c>
      <c r="I80" s="8">
        <v>118</v>
      </c>
      <c r="J80" s="23">
        <f>SUM(H80:I80)</f>
        <v>263</v>
      </c>
      <c r="K80" s="16">
        <v>138</v>
      </c>
      <c r="L80" s="8">
        <v>159</v>
      </c>
      <c r="M80" s="23">
        <f>SUM(K80:L80)</f>
        <v>297</v>
      </c>
      <c r="N80" s="16">
        <v>128</v>
      </c>
      <c r="O80" s="8">
        <v>142</v>
      </c>
      <c r="P80" s="23">
        <f>SUM(N80:O80)</f>
        <v>270</v>
      </c>
      <c r="Q80" s="16">
        <v>137</v>
      </c>
      <c r="R80" s="8">
        <v>148</v>
      </c>
      <c r="S80" s="23">
        <f>SUM(Q80:R80)</f>
        <v>285</v>
      </c>
      <c r="T80" s="16">
        <v>135</v>
      </c>
      <c r="U80" s="8">
        <v>142</v>
      </c>
      <c r="V80" s="23">
        <f>SUM(T80:U80)</f>
        <v>277</v>
      </c>
      <c r="W80" s="16">
        <v>155</v>
      </c>
      <c r="X80" s="8">
        <v>152</v>
      </c>
      <c r="Y80" s="23">
        <f>SUM(W80:X80)</f>
        <v>307</v>
      </c>
      <c r="Z80" s="16">
        <v>160</v>
      </c>
      <c r="AA80" s="8">
        <v>176</v>
      </c>
      <c r="AB80" s="23">
        <f>SUM(Z80:AA80)</f>
        <v>336</v>
      </c>
      <c r="AC80" s="16">
        <v>182</v>
      </c>
      <c r="AD80" s="8">
        <v>140</v>
      </c>
      <c r="AE80" s="23">
        <f>SUM(AC80:AD80)</f>
        <v>322</v>
      </c>
      <c r="AF80" s="16">
        <v>186</v>
      </c>
      <c r="AG80" s="8">
        <v>167</v>
      </c>
      <c r="AH80" s="23">
        <f>SUM(AF80:AG80)</f>
        <v>353</v>
      </c>
      <c r="AI80" s="125">
        <v>172</v>
      </c>
      <c r="AJ80" s="126">
        <v>181</v>
      </c>
      <c r="AK80" s="23">
        <f>SUM(AI80:AJ80)</f>
        <v>353</v>
      </c>
      <c r="AL80" s="125">
        <v>175</v>
      </c>
      <c r="AM80" s="126">
        <v>157</v>
      </c>
      <c r="AN80" s="23">
        <f>SUM(AL80:AM80)</f>
        <v>332</v>
      </c>
      <c r="AO80" s="16">
        <v>165</v>
      </c>
      <c r="AP80" s="8">
        <v>158</v>
      </c>
      <c r="AQ80" s="23">
        <f>SUM(AO80:AP80)</f>
        <v>323</v>
      </c>
      <c r="AR80" s="16">
        <v>141</v>
      </c>
      <c r="AS80" s="8">
        <v>145</v>
      </c>
      <c r="AT80" s="23">
        <f>SUM(AR80:AS80)</f>
        <v>286</v>
      </c>
      <c r="AU80" s="16">
        <v>156</v>
      </c>
      <c r="AV80" s="8">
        <v>150</v>
      </c>
      <c r="AW80" s="23">
        <f>SUM(AU80:AV80)</f>
        <v>306</v>
      </c>
      <c r="AX80" s="16">
        <v>173</v>
      </c>
      <c r="AY80" s="8">
        <v>131</v>
      </c>
      <c r="AZ80" s="23">
        <f>SUM(AX80:AY80)</f>
        <v>304</v>
      </c>
      <c r="BA80" s="16">
        <v>153</v>
      </c>
      <c r="BB80" s="8">
        <v>163</v>
      </c>
      <c r="BC80" s="23">
        <f>SUM(BA80:BB80)</f>
        <v>316</v>
      </c>
      <c r="BD80" s="125">
        <v>142</v>
      </c>
      <c r="BE80" s="126">
        <v>168</v>
      </c>
      <c r="BF80" s="23">
        <f>SUM(BD80:BE80)</f>
        <v>310</v>
      </c>
      <c r="BG80" s="125">
        <v>170</v>
      </c>
      <c r="BH80" s="126">
        <v>170</v>
      </c>
      <c r="BI80" s="23">
        <f>SUM(BG80:BH80)</f>
        <v>340</v>
      </c>
      <c r="BJ80" s="125">
        <v>165</v>
      </c>
      <c r="BK80" s="126">
        <v>179</v>
      </c>
      <c r="BL80" s="23">
        <f>SUM(BJ80:BK80)</f>
        <v>344</v>
      </c>
      <c r="BM80" s="125">
        <v>177</v>
      </c>
      <c r="BN80" s="126">
        <v>178</v>
      </c>
      <c r="BO80" s="23">
        <f>SUM(BM80:BN80)</f>
        <v>355</v>
      </c>
      <c r="BP80" s="125">
        <v>205</v>
      </c>
      <c r="BQ80" s="126">
        <v>158</v>
      </c>
      <c r="BR80" s="23">
        <f>SUM(BP80:BQ80)</f>
        <v>363</v>
      </c>
    </row>
    <row r="81" spans="1:70" x14ac:dyDescent="0.5">
      <c r="A81" s="181">
        <f t="shared" si="52"/>
        <v>32</v>
      </c>
      <c r="B81" s="16">
        <v>128</v>
      </c>
      <c r="C81" s="8">
        <v>143</v>
      </c>
      <c r="D81" s="23">
        <f>B81+C81</f>
        <v>271</v>
      </c>
      <c r="E81" s="16">
        <v>144</v>
      </c>
      <c r="F81" s="8">
        <v>154</v>
      </c>
      <c r="G81" s="23">
        <f>E81+F81</f>
        <v>298</v>
      </c>
      <c r="H81" s="16">
        <v>126</v>
      </c>
      <c r="I81" s="8">
        <v>119</v>
      </c>
      <c r="J81" s="23">
        <f>SUM(H81:I81)</f>
        <v>245</v>
      </c>
      <c r="K81" s="16">
        <v>138</v>
      </c>
      <c r="L81" s="8">
        <v>119</v>
      </c>
      <c r="M81" s="23">
        <f>SUM(K81:L81)</f>
        <v>257</v>
      </c>
      <c r="N81" s="16">
        <v>141</v>
      </c>
      <c r="O81" s="8">
        <v>155</v>
      </c>
      <c r="P81" s="23">
        <f>SUM(N81:O81)</f>
        <v>296</v>
      </c>
      <c r="Q81" s="16">
        <v>128</v>
      </c>
      <c r="R81" s="8">
        <v>146</v>
      </c>
      <c r="S81" s="23">
        <f>SUM(Q81:R81)</f>
        <v>274</v>
      </c>
      <c r="T81" s="16">
        <v>136</v>
      </c>
      <c r="U81" s="8">
        <v>144</v>
      </c>
      <c r="V81" s="23">
        <f>SUM(T81:U81)</f>
        <v>280</v>
      </c>
      <c r="W81" s="16">
        <v>123</v>
      </c>
      <c r="X81" s="8">
        <v>140</v>
      </c>
      <c r="Y81" s="23">
        <f>SUM(W81:X81)</f>
        <v>263</v>
      </c>
      <c r="Z81" s="16">
        <v>155</v>
      </c>
      <c r="AA81" s="8">
        <v>140</v>
      </c>
      <c r="AB81" s="23">
        <f>SUM(Z81:AA81)</f>
        <v>295</v>
      </c>
      <c r="AC81" s="16">
        <v>159</v>
      </c>
      <c r="AD81" s="8">
        <v>174</v>
      </c>
      <c r="AE81" s="23">
        <f>SUM(AC81:AD81)</f>
        <v>333</v>
      </c>
      <c r="AF81" s="16">
        <v>181</v>
      </c>
      <c r="AG81" s="8">
        <v>145</v>
      </c>
      <c r="AH81" s="23">
        <f>SUM(AF81:AG81)</f>
        <v>326</v>
      </c>
      <c r="AI81" s="125">
        <v>187</v>
      </c>
      <c r="AJ81" s="126">
        <v>163</v>
      </c>
      <c r="AK81" s="23">
        <f>SUM(AI81:AJ81)</f>
        <v>350</v>
      </c>
      <c r="AL81" s="125">
        <v>173</v>
      </c>
      <c r="AM81" s="126">
        <v>177</v>
      </c>
      <c r="AN81" s="23">
        <f>SUM(AL81:AM81)</f>
        <v>350</v>
      </c>
      <c r="AO81" s="16">
        <v>176</v>
      </c>
      <c r="AP81" s="8">
        <v>161</v>
      </c>
      <c r="AQ81" s="23">
        <f>SUM(AO81:AP81)</f>
        <v>337</v>
      </c>
      <c r="AR81" s="16">
        <v>164</v>
      </c>
      <c r="AS81" s="8">
        <v>154</v>
      </c>
      <c r="AT81" s="23">
        <f>SUM(AR81:AS81)</f>
        <v>318</v>
      </c>
      <c r="AU81" s="16">
        <v>143</v>
      </c>
      <c r="AV81" s="8">
        <v>139</v>
      </c>
      <c r="AW81" s="23">
        <f>SUM(AU81:AV81)</f>
        <v>282</v>
      </c>
      <c r="AX81" s="16">
        <v>160</v>
      </c>
      <c r="AY81" s="8">
        <v>151</v>
      </c>
      <c r="AZ81" s="23">
        <f>SUM(AX81:AY81)</f>
        <v>311</v>
      </c>
      <c r="BA81" s="16">
        <v>170</v>
      </c>
      <c r="BB81" s="8">
        <v>126</v>
      </c>
      <c r="BC81" s="23">
        <f>SUM(BA81:BB81)</f>
        <v>296</v>
      </c>
      <c r="BD81" s="16">
        <v>147</v>
      </c>
      <c r="BE81" s="8">
        <v>156</v>
      </c>
      <c r="BF81" s="23">
        <f>SUM(BD81:BE81)</f>
        <v>303</v>
      </c>
      <c r="BG81" s="125">
        <v>140</v>
      </c>
      <c r="BH81" s="126">
        <v>162</v>
      </c>
      <c r="BI81" s="23">
        <f>SUM(BG81:BH81)</f>
        <v>302</v>
      </c>
      <c r="BJ81" s="125">
        <v>173</v>
      </c>
      <c r="BK81" s="126">
        <v>161</v>
      </c>
      <c r="BL81" s="23">
        <f>SUM(BJ81:BK81)</f>
        <v>334</v>
      </c>
      <c r="BM81" s="125">
        <v>159</v>
      </c>
      <c r="BN81" s="126">
        <v>175</v>
      </c>
      <c r="BO81" s="23">
        <f>SUM(BM81:BN81)</f>
        <v>334</v>
      </c>
      <c r="BP81" s="125">
        <v>176</v>
      </c>
      <c r="BQ81" s="126">
        <v>185</v>
      </c>
      <c r="BR81" s="23">
        <f>SUM(BP81:BQ81)</f>
        <v>361</v>
      </c>
    </row>
    <row r="82" spans="1:70" x14ac:dyDescent="0.5">
      <c r="A82" s="181">
        <f t="shared" si="52"/>
        <v>31</v>
      </c>
      <c r="B82" s="16">
        <v>123</v>
      </c>
      <c r="C82" s="8">
        <v>139</v>
      </c>
      <c r="D82" s="23">
        <f>SUM(B82:C82)</f>
        <v>262</v>
      </c>
      <c r="E82" s="16">
        <v>119</v>
      </c>
      <c r="F82" s="8">
        <v>136</v>
      </c>
      <c r="G82" s="23">
        <f>SUM(E82:F82)</f>
        <v>255</v>
      </c>
      <c r="H82" s="16">
        <v>140</v>
      </c>
      <c r="I82" s="8">
        <v>149</v>
      </c>
      <c r="J82" s="23">
        <f>H82+I82</f>
        <v>289</v>
      </c>
      <c r="K82" s="16">
        <v>124</v>
      </c>
      <c r="L82" s="8">
        <v>120</v>
      </c>
      <c r="M82" s="23">
        <f>K82+L82</f>
        <v>244</v>
      </c>
      <c r="N82" s="16">
        <v>130</v>
      </c>
      <c r="O82" s="8">
        <v>116</v>
      </c>
      <c r="P82" s="23">
        <f>N82+O82</f>
        <v>246</v>
      </c>
      <c r="Q82" s="16">
        <v>148</v>
      </c>
      <c r="R82" s="8">
        <v>155</v>
      </c>
      <c r="S82" s="23">
        <f>Q82+R82</f>
        <v>303</v>
      </c>
      <c r="T82" s="16">
        <v>127</v>
      </c>
      <c r="U82" s="8">
        <v>138</v>
      </c>
      <c r="V82" s="23">
        <f>T82+U82</f>
        <v>265</v>
      </c>
      <c r="W82" s="16">
        <v>134</v>
      </c>
      <c r="X82" s="8">
        <v>135</v>
      </c>
      <c r="Y82" s="23">
        <f>W82+X82</f>
        <v>269</v>
      </c>
      <c r="Z82" s="16">
        <v>125</v>
      </c>
      <c r="AA82" s="8">
        <v>141</v>
      </c>
      <c r="AB82" s="23">
        <f>Z82+AA82</f>
        <v>266</v>
      </c>
      <c r="AC82" s="16">
        <v>153</v>
      </c>
      <c r="AD82" s="8">
        <v>148</v>
      </c>
      <c r="AE82" s="23">
        <f>AC82+AD82</f>
        <v>301</v>
      </c>
      <c r="AF82" s="16">
        <v>155</v>
      </c>
      <c r="AG82" s="8">
        <v>171</v>
      </c>
      <c r="AH82" s="23">
        <f>AF82+AG82</f>
        <v>326</v>
      </c>
      <c r="AI82" s="125">
        <v>177</v>
      </c>
      <c r="AJ82" s="126">
        <v>141</v>
      </c>
      <c r="AK82" s="23">
        <f>AI82+AJ82</f>
        <v>318</v>
      </c>
      <c r="AL82" s="125">
        <v>193</v>
      </c>
      <c r="AM82" s="126">
        <v>166</v>
      </c>
      <c r="AN82" s="23">
        <f>AL82+AM82</f>
        <v>359</v>
      </c>
      <c r="AO82" s="125">
        <v>173</v>
      </c>
      <c r="AP82" s="126">
        <v>177</v>
      </c>
      <c r="AQ82" s="23">
        <f>AO82+AP82</f>
        <v>350</v>
      </c>
      <c r="AR82" s="16">
        <v>176</v>
      </c>
      <c r="AS82" s="8">
        <v>160</v>
      </c>
      <c r="AT82" s="23">
        <f>AR82+AS82</f>
        <v>336</v>
      </c>
      <c r="AU82" s="16">
        <v>169</v>
      </c>
      <c r="AV82" s="8">
        <v>152</v>
      </c>
      <c r="AW82" s="23">
        <f>AU82+AV82</f>
        <v>321</v>
      </c>
      <c r="AX82" s="16">
        <v>156</v>
      </c>
      <c r="AY82" s="8">
        <v>144</v>
      </c>
      <c r="AZ82" s="23">
        <f>AX82+AY82</f>
        <v>300</v>
      </c>
      <c r="BA82" s="16">
        <v>155</v>
      </c>
      <c r="BB82" s="8">
        <v>150</v>
      </c>
      <c r="BC82" s="23">
        <f>BA82+BB82</f>
        <v>305</v>
      </c>
      <c r="BD82" s="16">
        <v>165</v>
      </c>
      <c r="BE82" s="8">
        <v>121</v>
      </c>
      <c r="BF82" s="23">
        <f>BD82+BE82</f>
        <v>286</v>
      </c>
      <c r="BG82" s="16">
        <v>142</v>
      </c>
      <c r="BH82" s="8">
        <v>154</v>
      </c>
      <c r="BI82" s="23">
        <f>BG82+BH82</f>
        <v>296</v>
      </c>
      <c r="BJ82" s="16">
        <v>143</v>
      </c>
      <c r="BK82" s="8">
        <v>156</v>
      </c>
      <c r="BL82" s="23">
        <f>BJ82+BK82</f>
        <v>299</v>
      </c>
      <c r="BM82" s="16">
        <v>177</v>
      </c>
      <c r="BN82" s="8">
        <v>164</v>
      </c>
      <c r="BO82" s="23">
        <f>BM82+BN82</f>
        <v>341</v>
      </c>
      <c r="BP82" s="125">
        <v>165</v>
      </c>
      <c r="BQ82" s="126">
        <v>172</v>
      </c>
      <c r="BR82" s="23">
        <f>BP82+BQ82</f>
        <v>337</v>
      </c>
    </row>
    <row r="83" spans="1:70" s="21" customFormat="1" ht="19.8" thickBot="1" x14ac:dyDescent="0.55000000000000004">
      <c r="A83" s="182">
        <f t="shared" si="52"/>
        <v>30</v>
      </c>
      <c r="B83" s="20">
        <v>139</v>
      </c>
      <c r="C83" s="21">
        <v>145</v>
      </c>
      <c r="D83" s="24">
        <f>SUM(B83:C83)</f>
        <v>284</v>
      </c>
      <c r="E83" s="20">
        <v>125</v>
      </c>
      <c r="F83" s="21">
        <v>136</v>
      </c>
      <c r="G83" s="24">
        <f>SUM(E83:F83)</f>
        <v>261</v>
      </c>
      <c r="H83" s="20">
        <v>118</v>
      </c>
      <c r="I83" s="21">
        <v>139</v>
      </c>
      <c r="J83" s="24">
        <f>SUM(H83:I83)</f>
        <v>257</v>
      </c>
      <c r="K83" s="20">
        <v>142</v>
      </c>
      <c r="L83" s="21">
        <v>143</v>
      </c>
      <c r="M83" s="24">
        <f>SUM(K83:L83)</f>
        <v>285</v>
      </c>
      <c r="N83" s="20">
        <v>128</v>
      </c>
      <c r="O83" s="21">
        <v>122</v>
      </c>
      <c r="P83" s="24">
        <f>SUM(N83:O83)</f>
        <v>250</v>
      </c>
      <c r="Q83" s="20">
        <v>133</v>
      </c>
      <c r="R83" s="21">
        <v>119</v>
      </c>
      <c r="S83" s="24">
        <f>SUM(Q83:R83)</f>
        <v>252</v>
      </c>
      <c r="T83" s="20">
        <v>135</v>
      </c>
      <c r="U83" s="21">
        <v>144</v>
      </c>
      <c r="V83" s="24">
        <f>SUM(T83:U83)</f>
        <v>279</v>
      </c>
      <c r="W83" s="20">
        <v>123</v>
      </c>
      <c r="X83" s="21">
        <v>128</v>
      </c>
      <c r="Y83" s="24">
        <f>SUM(W83:X83)</f>
        <v>251</v>
      </c>
      <c r="Z83" s="20">
        <v>139</v>
      </c>
      <c r="AA83" s="21">
        <v>132</v>
      </c>
      <c r="AB83" s="24">
        <f>SUM(Z83:AA83)</f>
        <v>271</v>
      </c>
      <c r="AC83" s="20">
        <v>127</v>
      </c>
      <c r="AD83" s="21">
        <v>139</v>
      </c>
      <c r="AE83" s="24">
        <f>SUM(AC83:AD83)</f>
        <v>266</v>
      </c>
      <c r="AF83" s="20">
        <v>155</v>
      </c>
      <c r="AG83" s="21">
        <v>143</v>
      </c>
      <c r="AH83" s="24">
        <f>SUM(AF83:AG83)</f>
        <v>298</v>
      </c>
      <c r="AI83" s="130">
        <v>163</v>
      </c>
      <c r="AJ83" s="127">
        <v>166</v>
      </c>
      <c r="AK83" s="24">
        <f>SUM(AI83:AJ83)</f>
        <v>329</v>
      </c>
      <c r="AL83" s="20">
        <v>178</v>
      </c>
      <c r="AM83" s="21">
        <v>135</v>
      </c>
      <c r="AN83" s="24">
        <f>SUM(AL83:AM83)</f>
        <v>313</v>
      </c>
      <c r="AO83" s="130">
        <v>191</v>
      </c>
      <c r="AP83" s="127">
        <v>169</v>
      </c>
      <c r="AQ83" s="24">
        <f>SUM(AO83:AP83)</f>
        <v>360</v>
      </c>
      <c r="AR83" s="20">
        <v>176</v>
      </c>
      <c r="AS83" s="21">
        <v>172</v>
      </c>
      <c r="AT83" s="24">
        <f>SUM(AR83:AS83)</f>
        <v>348</v>
      </c>
      <c r="AU83" s="20">
        <v>171</v>
      </c>
      <c r="AV83" s="21">
        <v>165</v>
      </c>
      <c r="AW83" s="24">
        <f>SUM(AU83:AV83)</f>
        <v>336</v>
      </c>
      <c r="AX83" s="20">
        <v>166</v>
      </c>
      <c r="AY83" s="21">
        <v>150</v>
      </c>
      <c r="AZ83" s="24">
        <f>SUM(AX83:AY83)</f>
        <v>316</v>
      </c>
      <c r="BA83" s="20">
        <v>150</v>
      </c>
      <c r="BB83" s="21">
        <v>143</v>
      </c>
      <c r="BC83" s="24">
        <f>SUM(BA83:BB83)</f>
        <v>293</v>
      </c>
      <c r="BD83" s="20">
        <v>150</v>
      </c>
      <c r="BE83" s="21">
        <v>147</v>
      </c>
      <c r="BF83" s="24">
        <f>SUM(BD83:BE83)</f>
        <v>297</v>
      </c>
      <c r="BG83" s="20">
        <v>169</v>
      </c>
      <c r="BH83" s="21">
        <v>126</v>
      </c>
      <c r="BI83" s="24">
        <f>SUM(BG83:BH83)</f>
        <v>295</v>
      </c>
      <c r="BJ83" s="20">
        <v>146</v>
      </c>
      <c r="BK83" s="21">
        <v>152</v>
      </c>
      <c r="BL83" s="24">
        <f>SUM(BJ83:BK83)</f>
        <v>298</v>
      </c>
      <c r="BM83" s="20">
        <v>144</v>
      </c>
      <c r="BN83" s="21">
        <v>155</v>
      </c>
      <c r="BO83" s="24">
        <f>SUM(BM83:BN83)</f>
        <v>299</v>
      </c>
      <c r="BP83" s="20">
        <v>175</v>
      </c>
      <c r="BQ83" s="21">
        <v>167</v>
      </c>
      <c r="BR83" s="24">
        <f>SUM(BP83:BQ83)</f>
        <v>342</v>
      </c>
    </row>
    <row r="84" spans="1:70" s="13" customFormat="1" x14ac:dyDescent="0.5">
      <c r="A84" s="180">
        <f t="shared" si="52"/>
        <v>29</v>
      </c>
      <c r="B84" s="17">
        <v>107</v>
      </c>
      <c r="C84" s="13">
        <v>102</v>
      </c>
      <c r="D84" s="25">
        <f>SUM(B84:C84)</f>
        <v>209</v>
      </c>
      <c r="E84" s="17">
        <v>137</v>
      </c>
      <c r="F84" s="13">
        <v>140</v>
      </c>
      <c r="G84" s="25">
        <f>SUM(E84:F84)</f>
        <v>277</v>
      </c>
      <c r="H84" s="17">
        <v>128</v>
      </c>
      <c r="I84" s="13">
        <v>138</v>
      </c>
      <c r="J84" s="25">
        <f>SUM(H84:I84)</f>
        <v>266</v>
      </c>
      <c r="K84" s="17">
        <v>113</v>
      </c>
      <c r="L84" s="13">
        <v>128</v>
      </c>
      <c r="M84" s="25">
        <f>SUM(K84:L84)</f>
        <v>241</v>
      </c>
      <c r="N84" s="17">
        <v>137</v>
      </c>
      <c r="O84" s="13">
        <v>141</v>
      </c>
      <c r="P84" s="25">
        <f>SUM(N84:O84)</f>
        <v>278</v>
      </c>
      <c r="Q84" s="17">
        <v>137</v>
      </c>
      <c r="R84" s="13">
        <v>125</v>
      </c>
      <c r="S84" s="25">
        <f>SUM(Q84:R84)</f>
        <v>262</v>
      </c>
      <c r="T84" s="17">
        <v>126</v>
      </c>
      <c r="U84" s="13">
        <v>107</v>
      </c>
      <c r="V84" s="25">
        <f>SUM(T84:U84)</f>
        <v>233</v>
      </c>
      <c r="W84" s="17">
        <v>137</v>
      </c>
      <c r="X84" s="13">
        <v>145</v>
      </c>
      <c r="Y84" s="25">
        <f>SUM(W84:X84)</f>
        <v>282</v>
      </c>
      <c r="Z84" s="17">
        <v>113</v>
      </c>
      <c r="AA84" s="13">
        <v>120</v>
      </c>
      <c r="AB84" s="25">
        <f>SUM(Z84:AA84)</f>
        <v>233</v>
      </c>
      <c r="AC84" s="17">
        <v>138</v>
      </c>
      <c r="AD84" s="13">
        <v>131</v>
      </c>
      <c r="AE84" s="25">
        <f>SUM(AC84:AD84)</f>
        <v>269</v>
      </c>
      <c r="AF84" s="17">
        <v>127</v>
      </c>
      <c r="AG84" s="13">
        <v>133</v>
      </c>
      <c r="AH84" s="25">
        <f>SUM(AF84:AG84)</f>
        <v>260</v>
      </c>
      <c r="AI84" s="17">
        <v>157</v>
      </c>
      <c r="AJ84" s="13">
        <v>142</v>
      </c>
      <c r="AK84" s="25">
        <f>SUM(AI84:AJ84)</f>
        <v>299</v>
      </c>
      <c r="AL84" s="17">
        <v>160</v>
      </c>
      <c r="AM84" s="13">
        <v>161</v>
      </c>
      <c r="AN84" s="25">
        <f>SUM(AL84:AM84)</f>
        <v>321</v>
      </c>
      <c r="AO84" s="17">
        <v>175</v>
      </c>
      <c r="AP84" s="13">
        <v>135</v>
      </c>
      <c r="AQ84" s="25">
        <f>SUM(AO84:AP84)</f>
        <v>310</v>
      </c>
      <c r="AR84" s="17">
        <v>184</v>
      </c>
      <c r="AS84" s="13">
        <v>153</v>
      </c>
      <c r="AT84" s="25">
        <f>SUM(AR84:AS84)</f>
        <v>337</v>
      </c>
      <c r="AU84" s="17">
        <v>176</v>
      </c>
      <c r="AV84" s="13">
        <v>164</v>
      </c>
      <c r="AW84" s="25">
        <f>SUM(AU84:AV84)</f>
        <v>340</v>
      </c>
      <c r="AX84" s="17">
        <v>172</v>
      </c>
      <c r="AY84" s="13">
        <v>170</v>
      </c>
      <c r="AZ84" s="25">
        <f>SUM(AX84:AY84)</f>
        <v>342</v>
      </c>
      <c r="BA84" s="17">
        <v>167</v>
      </c>
      <c r="BB84" s="13">
        <v>145</v>
      </c>
      <c r="BC84" s="25">
        <f>SUM(BA84:BB84)</f>
        <v>312</v>
      </c>
      <c r="BD84" s="17">
        <v>142</v>
      </c>
      <c r="BE84" s="13">
        <v>138</v>
      </c>
      <c r="BF84" s="25">
        <f>SUM(BD84:BE84)</f>
        <v>280</v>
      </c>
      <c r="BG84" s="17">
        <v>145</v>
      </c>
      <c r="BH84" s="13">
        <v>135</v>
      </c>
      <c r="BI84" s="25">
        <f>SUM(BG84:BH84)</f>
        <v>280</v>
      </c>
      <c r="BJ84" s="17">
        <v>172</v>
      </c>
      <c r="BK84" s="13">
        <v>124</v>
      </c>
      <c r="BL84" s="25">
        <f>SUM(BJ84:BK84)</f>
        <v>296</v>
      </c>
      <c r="BM84" s="17">
        <v>145</v>
      </c>
      <c r="BN84" s="13">
        <v>150</v>
      </c>
      <c r="BO84" s="25">
        <f>SUM(BM84:BN84)</f>
        <v>295</v>
      </c>
      <c r="BP84" s="17">
        <v>145</v>
      </c>
      <c r="BQ84" s="13">
        <v>153</v>
      </c>
      <c r="BR84" s="25">
        <f>SUM(BP84:BQ84)</f>
        <v>298</v>
      </c>
    </row>
    <row r="85" spans="1:70" x14ac:dyDescent="0.5">
      <c r="A85" s="181">
        <f t="shared" si="52"/>
        <v>28</v>
      </c>
      <c r="B85" s="16">
        <v>124</v>
      </c>
      <c r="C85" s="8">
        <v>133</v>
      </c>
      <c r="D85" s="23">
        <f>B85+C85</f>
        <v>257</v>
      </c>
      <c r="E85" s="16">
        <v>110</v>
      </c>
      <c r="F85" s="8">
        <v>103</v>
      </c>
      <c r="G85" s="23">
        <f>E85+F85</f>
        <v>213</v>
      </c>
      <c r="H85" s="16">
        <v>136</v>
      </c>
      <c r="I85" s="8">
        <v>136</v>
      </c>
      <c r="J85" s="23">
        <f>SUM(H85:I85)</f>
        <v>272</v>
      </c>
      <c r="K85" s="16">
        <v>130</v>
      </c>
      <c r="L85" s="8">
        <v>138</v>
      </c>
      <c r="M85" s="23">
        <f>SUM(K85:L85)</f>
        <v>268</v>
      </c>
      <c r="N85" s="16">
        <v>117</v>
      </c>
      <c r="O85" s="8">
        <v>122</v>
      </c>
      <c r="P85" s="23">
        <f>SUM(N85:O85)</f>
        <v>239</v>
      </c>
      <c r="Q85" s="16">
        <v>139</v>
      </c>
      <c r="R85" s="8">
        <v>141</v>
      </c>
      <c r="S85" s="23">
        <f>SUM(Q85:R85)</f>
        <v>280</v>
      </c>
      <c r="T85" s="16">
        <v>142</v>
      </c>
      <c r="U85" s="8">
        <v>125</v>
      </c>
      <c r="V85" s="23">
        <f>SUM(T85:U85)</f>
        <v>267</v>
      </c>
      <c r="W85" s="16">
        <v>128</v>
      </c>
      <c r="X85" s="8">
        <v>108</v>
      </c>
      <c r="Y85" s="23">
        <f>SUM(W85:X85)</f>
        <v>236</v>
      </c>
      <c r="Z85" s="16">
        <v>132</v>
      </c>
      <c r="AA85" s="8">
        <v>142</v>
      </c>
      <c r="AB85" s="23">
        <f>SUM(Z85:AA85)</f>
        <v>274</v>
      </c>
      <c r="AC85" s="16">
        <v>117</v>
      </c>
      <c r="AD85" s="8">
        <v>120</v>
      </c>
      <c r="AE85" s="23">
        <f>SUM(AC85:AD85)</f>
        <v>237</v>
      </c>
      <c r="AF85" s="16">
        <v>140</v>
      </c>
      <c r="AG85" s="8">
        <v>123</v>
      </c>
      <c r="AH85" s="23">
        <f>SUM(AF85:AG85)</f>
        <v>263</v>
      </c>
      <c r="AI85" s="16">
        <v>128</v>
      </c>
      <c r="AJ85" s="8">
        <v>136</v>
      </c>
      <c r="AK85" s="23">
        <f>SUM(AI85:AJ85)</f>
        <v>264</v>
      </c>
      <c r="AL85" s="16">
        <v>156</v>
      </c>
      <c r="AM85" s="8">
        <v>147</v>
      </c>
      <c r="AN85" s="23">
        <f>SUM(AL85:AM85)</f>
        <v>303</v>
      </c>
      <c r="AO85" s="16">
        <v>150</v>
      </c>
      <c r="AP85" s="8">
        <v>158</v>
      </c>
      <c r="AQ85" s="23">
        <f>SUM(AO85:AP85)</f>
        <v>308</v>
      </c>
      <c r="AR85" s="16">
        <v>167</v>
      </c>
      <c r="AS85" s="8">
        <v>132</v>
      </c>
      <c r="AT85" s="23">
        <f>SUM(AR85:AS85)</f>
        <v>299</v>
      </c>
      <c r="AU85" s="16">
        <v>177</v>
      </c>
      <c r="AV85" s="8">
        <v>144</v>
      </c>
      <c r="AW85" s="23">
        <f>SUM(AU85:AV85)</f>
        <v>321</v>
      </c>
      <c r="AX85" s="16">
        <v>173</v>
      </c>
      <c r="AY85" s="8">
        <v>163</v>
      </c>
      <c r="AZ85" s="23">
        <f>SUM(AX85:AY85)</f>
        <v>336</v>
      </c>
      <c r="BA85" s="16">
        <v>168</v>
      </c>
      <c r="BB85" s="8">
        <v>159</v>
      </c>
      <c r="BC85" s="23">
        <f>SUM(BA85:BB85)</f>
        <v>327</v>
      </c>
      <c r="BD85" s="16">
        <v>168</v>
      </c>
      <c r="BE85" s="8">
        <v>142</v>
      </c>
      <c r="BF85" s="23">
        <f>SUM(BD85:BE85)</f>
        <v>310</v>
      </c>
      <c r="BG85" s="16">
        <v>138</v>
      </c>
      <c r="BH85" s="8">
        <v>141</v>
      </c>
      <c r="BI85" s="23">
        <f>SUM(BG85:BH85)</f>
        <v>279</v>
      </c>
      <c r="BJ85" s="16">
        <v>143</v>
      </c>
      <c r="BK85" s="8">
        <v>136</v>
      </c>
      <c r="BL85" s="23">
        <f>SUM(BJ85:BK85)</f>
        <v>279</v>
      </c>
      <c r="BM85" s="16">
        <v>164</v>
      </c>
      <c r="BN85" s="8">
        <v>129</v>
      </c>
      <c r="BO85" s="23">
        <f>SUM(BM85:BN85)</f>
        <v>293</v>
      </c>
      <c r="BP85" s="16">
        <v>142</v>
      </c>
      <c r="BQ85" s="8">
        <v>152</v>
      </c>
      <c r="BR85" s="23">
        <f>SUM(BP85:BQ85)</f>
        <v>294</v>
      </c>
    </row>
    <row r="86" spans="1:70" x14ac:dyDescent="0.5">
      <c r="A86" s="181">
        <f t="shared" si="52"/>
        <v>27</v>
      </c>
      <c r="B86" s="16">
        <v>118</v>
      </c>
      <c r="C86" s="8">
        <v>113</v>
      </c>
      <c r="D86" s="23">
        <f>SUM(B86:C86)</f>
        <v>231</v>
      </c>
      <c r="E86" s="16">
        <v>127</v>
      </c>
      <c r="F86" s="8">
        <v>128</v>
      </c>
      <c r="G86" s="23">
        <f>SUM(E86:F86)</f>
        <v>255</v>
      </c>
      <c r="H86" s="16">
        <v>107</v>
      </c>
      <c r="I86" s="8">
        <v>99</v>
      </c>
      <c r="J86" s="23">
        <f>H86+I86</f>
        <v>206</v>
      </c>
      <c r="K86" s="16">
        <v>141</v>
      </c>
      <c r="L86" s="8">
        <v>150</v>
      </c>
      <c r="M86" s="23">
        <f>K86+L86</f>
        <v>291</v>
      </c>
      <c r="N86" s="16">
        <v>125</v>
      </c>
      <c r="O86" s="8">
        <v>138</v>
      </c>
      <c r="P86" s="23">
        <f>N86+O86</f>
        <v>263</v>
      </c>
      <c r="Q86" s="16">
        <v>110</v>
      </c>
      <c r="R86" s="8">
        <v>123</v>
      </c>
      <c r="S86" s="23">
        <f>Q86+R86</f>
        <v>233</v>
      </c>
      <c r="T86" s="16">
        <v>148</v>
      </c>
      <c r="U86" s="8">
        <v>130</v>
      </c>
      <c r="V86" s="23">
        <f>T86+U86</f>
        <v>278</v>
      </c>
      <c r="W86" s="16">
        <v>131</v>
      </c>
      <c r="X86" s="8">
        <v>131</v>
      </c>
      <c r="Y86" s="23">
        <f>W86+X86</f>
        <v>262</v>
      </c>
      <c r="Z86" s="16">
        <v>128</v>
      </c>
      <c r="AA86" s="8">
        <v>108</v>
      </c>
      <c r="AB86" s="23">
        <f>Z86+AA86</f>
        <v>236</v>
      </c>
      <c r="AC86" s="16">
        <v>132</v>
      </c>
      <c r="AD86" s="8">
        <v>136</v>
      </c>
      <c r="AE86" s="23">
        <f>AC86+AD86</f>
        <v>268</v>
      </c>
      <c r="AF86" s="16">
        <v>124</v>
      </c>
      <c r="AG86" s="8">
        <v>126</v>
      </c>
      <c r="AH86" s="23">
        <f>AF86+AG86</f>
        <v>250</v>
      </c>
      <c r="AI86" s="16">
        <v>133</v>
      </c>
      <c r="AJ86" s="8">
        <v>126</v>
      </c>
      <c r="AK86" s="23">
        <f>AI86+AJ86</f>
        <v>259</v>
      </c>
      <c r="AL86" s="16">
        <v>127</v>
      </c>
      <c r="AM86" s="8">
        <v>134</v>
      </c>
      <c r="AN86" s="23">
        <f>AL86+AM86</f>
        <v>261</v>
      </c>
      <c r="AO86" s="16">
        <v>154</v>
      </c>
      <c r="AP86" s="8">
        <v>143</v>
      </c>
      <c r="AQ86" s="23">
        <f>AO86+AP86</f>
        <v>297</v>
      </c>
      <c r="AR86" s="16">
        <v>154</v>
      </c>
      <c r="AS86" s="8">
        <v>159</v>
      </c>
      <c r="AT86" s="23">
        <f>AR86+AS86</f>
        <v>313</v>
      </c>
      <c r="AU86" s="16">
        <v>160</v>
      </c>
      <c r="AV86" s="8">
        <v>131</v>
      </c>
      <c r="AW86" s="23">
        <f>AU86+AV86</f>
        <v>291</v>
      </c>
      <c r="AX86" s="16">
        <v>159</v>
      </c>
      <c r="AY86" s="8">
        <v>143</v>
      </c>
      <c r="AZ86" s="23">
        <f>AX86+AY86</f>
        <v>302</v>
      </c>
      <c r="BA86" s="16">
        <v>168</v>
      </c>
      <c r="BB86" s="8">
        <v>149</v>
      </c>
      <c r="BC86" s="23">
        <f>BA86+BB86</f>
        <v>317</v>
      </c>
      <c r="BD86" s="16">
        <v>152</v>
      </c>
      <c r="BE86" s="8">
        <v>148</v>
      </c>
      <c r="BF86" s="23">
        <f>BD86+BE86</f>
        <v>300</v>
      </c>
      <c r="BG86" s="16">
        <v>171</v>
      </c>
      <c r="BH86" s="8">
        <v>141</v>
      </c>
      <c r="BI86" s="23">
        <f>BG86+BH86</f>
        <v>312</v>
      </c>
      <c r="BJ86" s="16">
        <v>139</v>
      </c>
      <c r="BK86" s="8">
        <v>126</v>
      </c>
      <c r="BL86" s="23">
        <f>BJ86+BK86</f>
        <v>265</v>
      </c>
      <c r="BM86" s="16">
        <v>139</v>
      </c>
      <c r="BN86" s="8">
        <v>128</v>
      </c>
      <c r="BO86" s="23">
        <f>BM86+BN86</f>
        <v>267</v>
      </c>
      <c r="BP86" s="16">
        <v>163</v>
      </c>
      <c r="BQ86" s="8">
        <v>129</v>
      </c>
      <c r="BR86" s="23">
        <f>BP86+BQ86</f>
        <v>292</v>
      </c>
    </row>
    <row r="87" spans="1:70" x14ac:dyDescent="0.5">
      <c r="A87" s="181">
        <f t="shared" si="52"/>
        <v>26</v>
      </c>
      <c r="B87" s="16">
        <v>119</v>
      </c>
      <c r="C87" s="8">
        <v>110</v>
      </c>
      <c r="D87" s="23">
        <f>SUM(B87:C87)</f>
        <v>229</v>
      </c>
      <c r="E87" s="16">
        <v>103</v>
      </c>
      <c r="F87" s="8">
        <v>115</v>
      </c>
      <c r="G87" s="23">
        <f>SUM(E87:F87)</f>
        <v>218</v>
      </c>
      <c r="H87" s="16">
        <v>128</v>
      </c>
      <c r="I87" s="8">
        <v>127</v>
      </c>
      <c r="J87" s="23">
        <f>SUM(H87:I87)</f>
        <v>255</v>
      </c>
      <c r="K87" s="16">
        <v>103</v>
      </c>
      <c r="L87" s="8">
        <v>100</v>
      </c>
      <c r="M87" s="23">
        <f>SUM(K87:L87)</f>
        <v>203</v>
      </c>
      <c r="N87" s="16">
        <v>148</v>
      </c>
      <c r="O87" s="8">
        <v>148</v>
      </c>
      <c r="P87" s="23">
        <f>SUM(N87:O87)</f>
        <v>296</v>
      </c>
      <c r="Q87" s="16">
        <v>131</v>
      </c>
      <c r="R87" s="8">
        <v>138</v>
      </c>
      <c r="S87" s="23">
        <f>SUM(Q87:R87)</f>
        <v>269</v>
      </c>
      <c r="T87" s="16">
        <v>113</v>
      </c>
      <c r="U87" s="8">
        <v>128</v>
      </c>
      <c r="V87" s="23">
        <f>SUM(T87:U87)</f>
        <v>241</v>
      </c>
      <c r="W87" s="16">
        <v>147</v>
      </c>
      <c r="X87" s="8">
        <v>119</v>
      </c>
      <c r="Y87" s="23">
        <f>SUM(W87:X87)</f>
        <v>266</v>
      </c>
      <c r="Z87" s="16">
        <v>129</v>
      </c>
      <c r="AA87" s="8">
        <v>127</v>
      </c>
      <c r="AB87" s="23">
        <f>SUM(Z87:AA87)</f>
        <v>256</v>
      </c>
      <c r="AC87" s="16">
        <v>127</v>
      </c>
      <c r="AD87" s="8">
        <v>109</v>
      </c>
      <c r="AE87" s="23">
        <f>SUM(AC87:AD87)</f>
        <v>236</v>
      </c>
      <c r="AF87" s="16">
        <v>141</v>
      </c>
      <c r="AG87" s="8">
        <v>146</v>
      </c>
      <c r="AH87" s="23">
        <f>SUM(AF87:AG87)</f>
        <v>287</v>
      </c>
      <c r="AI87" s="16">
        <v>112</v>
      </c>
      <c r="AJ87" s="8">
        <v>134</v>
      </c>
      <c r="AK87" s="23">
        <f>SUM(AI87:AJ87)</f>
        <v>246</v>
      </c>
      <c r="AL87" s="16">
        <v>124</v>
      </c>
      <c r="AM87" s="8">
        <v>119</v>
      </c>
      <c r="AN87" s="23">
        <f>SUM(AL87:AM87)</f>
        <v>243</v>
      </c>
      <c r="AO87" s="16">
        <v>123</v>
      </c>
      <c r="AP87" s="8">
        <v>133</v>
      </c>
      <c r="AQ87" s="23">
        <f>SUM(AO87:AP87)</f>
        <v>256</v>
      </c>
      <c r="AR87" s="16">
        <v>140</v>
      </c>
      <c r="AS87" s="8">
        <v>143</v>
      </c>
      <c r="AT87" s="23">
        <f>SUM(AR87:AS87)</f>
        <v>283</v>
      </c>
      <c r="AU87" s="16">
        <v>143</v>
      </c>
      <c r="AV87" s="8">
        <v>154</v>
      </c>
      <c r="AW87" s="23">
        <f>SUM(AU87:AV87)</f>
        <v>297</v>
      </c>
      <c r="AX87" s="16">
        <v>170</v>
      </c>
      <c r="AY87" s="8">
        <v>126</v>
      </c>
      <c r="AZ87" s="23">
        <f>SUM(AX87:AY87)</f>
        <v>296</v>
      </c>
      <c r="BA87" s="16">
        <v>160</v>
      </c>
      <c r="BB87" s="8">
        <v>148</v>
      </c>
      <c r="BC87" s="23">
        <f>SUM(BA87:BB87)</f>
        <v>308</v>
      </c>
      <c r="BD87" s="16">
        <v>171</v>
      </c>
      <c r="BE87" s="8">
        <v>143</v>
      </c>
      <c r="BF87" s="23">
        <f t="shared" ref="BF87:BF93" si="53">SUM(BD87:BE87)</f>
        <v>314</v>
      </c>
      <c r="BG87" s="16">
        <v>155</v>
      </c>
      <c r="BH87" s="8">
        <v>151</v>
      </c>
      <c r="BI87" s="23">
        <f>SUM(BG87:BH87)</f>
        <v>306</v>
      </c>
      <c r="BJ87" s="16">
        <v>166</v>
      </c>
      <c r="BK87" s="8">
        <v>141</v>
      </c>
      <c r="BL87" s="23">
        <f>SUM(BJ87:BK87)</f>
        <v>307</v>
      </c>
      <c r="BM87" s="16">
        <v>133</v>
      </c>
      <c r="BN87" s="8">
        <v>134</v>
      </c>
      <c r="BO87" s="23">
        <f>SUM(BM87:BN87)</f>
        <v>267</v>
      </c>
      <c r="BP87" s="16">
        <v>141</v>
      </c>
      <c r="BQ87" s="8">
        <v>124</v>
      </c>
      <c r="BR87" s="23">
        <f>SUM(BP87:BQ87)</f>
        <v>265</v>
      </c>
    </row>
    <row r="88" spans="1:70" x14ac:dyDescent="0.5">
      <c r="A88" s="181">
        <f t="shared" si="52"/>
        <v>25</v>
      </c>
      <c r="B88" s="16">
        <v>124</v>
      </c>
      <c r="C88" s="8">
        <v>123</v>
      </c>
      <c r="D88" s="23">
        <f>SUM(B88:C88)</f>
        <v>247</v>
      </c>
      <c r="E88" s="16">
        <v>119</v>
      </c>
      <c r="F88" s="8">
        <v>122</v>
      </c>
      <c r="G88" s="23">
        <f>SUM(E88:F88)</f>
        <v>241</v>
      </c>
      <c r="H88" s="16">
        <v>112</v>
      </c>
      <c r="I88" s="8">
        <v>118</v>
      </c>
      <c r="J88" s="23">
        <f>SUM(H88:I88)</f>
        <v>230</v>
      </c>
      <c r="K88" s="16">
        <v>127</v>
      </c>
      <c r="L88" s="8">
        <v>131</v>
      </c>
      <c r="M88" s="23">
        <f>SUM(K88:L88)</f>
        <v>258</v>
      </c>
      <c r="N88" s="16">
        <v>107</v>
      </c>
      <c r="O88" s="8">
        <v>104</v>
      </c>
      <c r="P88" s="23">
        <f>SUM(N88:O88)</f>
        <v>211</v>
      </c>
      <c r="Q88" s="16">
        <v>147</v>
      </c>
      <c r="R88" s="8">
        <v>143</v>
      </c>
      <c r="S88" s="23">
        <f>SUM(Q88:R88)</f>
        <v>290</v>
      </c>
      <c r="T88" s="16">
        <v>124</v>
      </c>
      <c r="U88" s="8">
        <v>137</v>
      </c>
      <c r="V88" s="23">
        <f>SUM(T88:U88)</f>
        <v>261</v>
      </c>
      <c r="W88" s="16">
        <v>109</v>
      </c>
      <c r="X88" s="8">
        <v>122</v>
      </c>
      <c r="Y88" s="23">
        <f>SUM(W88:X88)</f>
        <v>231</v>
      </c>
      <c r="Z88" s="16">
        <v>143</v>
      </c>
      <c r="AA88" s="8">
        <v>119</v>
      </c>
      <c r="AB88" s="23">
        <f>SUM(Z88:AA88)</f>
        <v>262</v>
      </c>
      <c r="AC88" s="16">
        <v>135</v>
      </c>
      <c r="AD88" s="8">
        <v>133</v>
      </c>
      <c r="AE88" s="23">
        <f>SUM(AC88:AD88)</f>
        <v>268</v>
      </c>
      <c r="AF88" s="16">
        <v>127</v>
      </c>
      <c r="AG88" s="8">
        <v>108</v>
      </c>
      <c r="AH88" s="23">
        <f>SUM(AF88:AG88)</f>
        <v>235</v>
      </c>
      <c r="AI88" s="16">
        <v>153</v>
      </c>
      <c r="AJ88" s="8">
        <v>139</v>
      </c>
      <c r="AK88" s="23">
        <f>SUM(AI88:AJ88)</f>
        <v>292</v>
      </c>
      <c r="AL88" s="16">
        <v>113</v>
      </c>
      <c r="AM88" s="8">
        <v>135</v>
      </c>
      <c r="AN88" s="23">
        <f>SUM(AL88:AM88)</f>
        <v>248</v>
      </c>
      <c r="AO88" s="16">
        <v>124</v>
      </c>
      <c r="AP88" s="8">
        <v>125</v>
      </c>
      <c r="AQ88" s="23">
        <f>SUM(AO88:AP88)</f>
        <v>249</v>
      </c>
      <c r="AR88" s="16">
        <v>120</v>
      </c>
      <c r="AS88" s="8">
        <v>125</v>
      </c>
      <c r="AT88" s="23">
        <f>SUM(AR88:AS88)</f>
        <v>245</v>
      </c>
      <c r="AU88" s="16">
        <v>144</v>
      </c>
      <c r="AV88" s="8">
        <v>145</v>
      </c>
      <c r="AW88" s="23">
        <f>SUM(AU88:AV88)</f>
        <v>289</v>
      </c>
      <c r="AX88" s="16">
        <v>144</v>
      </c>
      <c r="AY88" s="8">
        <v>154</v>
      </c>
      <c r="AZ88" s="23">
        <f>SUM(AX88:AY88)</f>
        <v>298</v>
      </c>
      <c r="BA88" s="16">
        <v>170</v>
      </c>
      <c r="BB88" s="8">
        <v>117</v>
      </c>
      <c r="BC88" s="23">
        <f>SUM(BA88:BB88)</f>
        <v>287</v>
      </c>
      <c r="BD88" s="16">
        <v>154</v>
      </c>
      <c r="BE88" s="8">
        <v>140</v>
      </c>
      <c r="BF88" s="23">
        <f t="shared" si="53"/>
        <v>294</v>
      </c>
      <c r="BG88" s="16">
        <v>166</v>
      </c>
      <c r="BH88" s="8">
        <v>141</v>
      </c>
      <c r="BI88" s="23">
        <f>SUM(BG88:BH88)</f>
        <v>307</v>
      </c>
      <c r="BJ88" s="16">
        <v>146</v>
      </c>
      <c r="BK88" s="8">
        <v>158</v>
      </c>
      <c r="BL88" s="23">
        <f>SUM(BJ88:BK88)</f>
        <v>304</v>
      </c>
      <c r="BM88" s="16">
        <v>160</v>
      </c>
      <c r="BN88" s="8">
        <v>130</v>
      </c>
      <c r="BO88" s="23">
        <f>SUM(BM88:BN88)</f>
        <v>290</v>
      </c>
      <c r="BP88" s="16">
        <v>138</v>
      </c>
      <c r="BQ88" s="8">
        <v>139</v>
      </c>
      <c r="BR88" s="23">
        <f>SUM(BP88:BQ88)</f>
        <v>277</v>
      </c>
    </row>
    <row r="89" spans="1:70" x14ac:dyDescent="0.5">
      <c r="A89" s="181">
        <f t="shared" si="52"/>
        <v>24</v>
      </c>
      <c r="B89" s="16">
        <v>134</v>
      </c>
      <c r="C89" s="8">
        <v>128</v>
      </c>
      <c r="D89" s="23">
        <f>B89+C89</f>
        <v>262</v>
      </c>
      <c r="E89" s="16">
        <v>118</v>
      </c>
      <c r="F89" s="8">
        <v>138</v>
      </c>
      <c r="G89" s="23">
        <f>E89+F89</f>
        <v>256</v>
      </c>
      <c r="H89" s="16">
        <v>123</v>
      </c>
      <c r="I89" s="8">
        <v>120</v>
      </c>
      <c r="J89" s="23">
        <f>SUM(H89:I89)</f>
        <v>243</v>
      </c>
      <c r="K89" s="16">
        <v>110</v>
      </c>
      <c r="L89" s="8">
        <v>115</v>
      </c>
      <c r="M89" s="23">
        <f>SUM(K89:L89)</f>
        <v>225</v>
      </c>
      <c r="N89" s="16">
        <v>125</v>
      </c>
      <c r="O89" s="8">
        <v>130</v>
      </c>
      <c r="P89" s="23">
        <f>SUM(N89:O89)</f>
        <v>255</v>
      </c>
      <c r="Q89" s="16">
        <v>119</v>
      </c>
      <c r="R89" s="8">
        <v>110</v>
      </c>
      <c r="S89" s="23">
        <f>SUM(Q89:R89)</f>
        <v>229</v>
      </c>
      <c r="T89" s="16">
        <v>141</v>
      </c>
      <c r="U89" s="8">
        <v>148</v>
      </c>
      <c r="V89" s="23">
        <f>SUM(T89:U89)</f>
        <v>289</v>
      </c>
      <c r="W89" s="16">
        <v>127</v>
      </c>
      <c r="X89" s="8">
        <v>143</v>
      </c>
      <c r="Y89" s="23">
        <f>SUM(W89:X89)</f>
        <v>270</v>
      </c>
      <c r="Z89" s="16">
        <v>117</v>
      </c>
      <c r="AA89" s="8">
        <v>128</v>
      </c>
      <c r="AB89" s="23">
        <f>SUM(Z89:AA89)</f>
        <v>245</v>
      </c>
      <c r="AC89" s="16">
        <v>142</v>
      </c>
      <c r="AD89" s="8">
        <v>119</v>
      </c>
      <c r="AE89" s="23">
        <f>SUM(AC89:AD89)</f>
        <v>261</v>
      </c>
      <c r="AF89" s="16">
        <v>136</v>
      </c>
      <c r="AG89" s="8">
        <v>127</v>
      </c>
      <c r="AH89" s="23">
        <f>SUM(AF89:AG89)</f>
        <v>263</v>
      </c>
      <c r="AI89" s="16">
        <v>124</v>
      </c>
      <c r="AJ89" s="8">
        <v>117</v>
      </c>
      <c r="AK89" s="23">
        <f>SUM(AI89:AJ89)</f>
        <v>241</v>
      </c>
      <c r="AL89" s="16">
        <v>149</v>
      </c>
      <c r="AM89" s="8">
        <v>141</v>
      </c>
      <c r="AN89" s="23">
        <f>SUM(AL89:AM89)</f>
        <v>290</v>
      </c>
      <c r="AO89" s="16">
        <v>114</v>
      </c>
      <c r="AP89" s="8">
        <v>140</v>
      </c>
      <c r="AQ89" s="23">
        <f>SUM(AO89:AP89)</f>
        <v>254</v>
      </c>
      <c r="AR89" s="16">
        <v>122</v>
      </c>
      <c r="AS89" s="8">
        <v>117</v>
      </c>
      <c r="AT89" s="23">
        <f>SUM(AR89:AS89)</f>
        <v>239</v>
      </c>
      <c r="AU89" s="16">
        <v>123</v>
      </c>
      <c r="AV89" s="8">
        <v>126</v>
      </c>
      <c r="AW89" s="23">
        <f>SUM(AU89:AV89)</f>
        <v>249</v>
      </c>
      <c r="AX89" s="16">
        <v>144</v>
      </c>
      <c r="AY89" s="8">
        <v>141</v>
      </c>
      <c r="AZ89" s="23">
        <f>SUM(AX89:AY89)</f>
        <v>285</v>
      </c>
      <c r="BA89" s="16">
        <v>153</v>
      </c>
      <c r="BB89" s="8">
        <v>155</v>
      </c>
      <c r="BC89" s="23">
        <f>SUM(BA89:BB89)</f>
        <v>308</v>
      </c>
      <c r="BD89" s="16">
        <v>163</v>
      </c>
      <c r="BE89" s="8">
        <v>122</v>
      </c>
      <c r="BF89" s="23">
        <f t="shared" si="53"/>
        <v>285</v>
      </c>
      <c r="BG89" s="16">
        <v>153</v>
      </c>
      <c r="BH89" s="8">
        <v>142</v>
      </c>
      <c r="BI89" s="23">
        <f>SUM(BG89:BH89)</f>
        <v>295</v>
      </c>
      <c r="BJ89" s="16">
        <v>166</v>
      </c>
      <c r="BK89" s="8">
        <v>137</v>
      </c>
      <c r="BL89" s="23">
        <f>SUM(BJ89:BK89)</f>
        <v>303</v>
      </c>
      <c r="BM89" s="16">
        <v>142</v>
      </c>
      <c r="BN89" s="8">
        <v>159</v>
      </c>
      <c r="BO89" s="23">
        <f>SUM(BM89:BN89)</f>
        <v>301</v>
      </c>
      <c r="BP89" s="16">
        <v>166</v>
      </c>
      <c r="BQ89" s="8">
        <v>132</v>
      </c>
      <c r="BR89" s="23">
        <f>SUM(BP89:BQ89)</f>
        <v>298</v>
      </c>
    </row>
    <row r="90" spans="1:70" x14ac:dyDescent="0.5">
      <c r="A90" s="181">
        <f t="shared" si="52"/>
        <v>23</v>
      </c>
      <c r="B90" s="16">
        <v>120</v>
      </c>
      <c r="C90" s="8">
        <v>127</v>
      </c>
      <c r="D90" s="23">
        <f>SUM(B90:C90)</f>
        <v>247</v>
      </c>
      <c r="E90" s="16">
        <v>140</v>
      </c>
      <c r="F90" s="8">
        <v>140</v>
      </c>
      <c r="G90" s="23">
        <f>SUM(E90:F90)</f>
        <v>280</v>
      </c>
      <c r="H90" s="16">
        <v>130</v>
      </c>
      <c r="I90" s="8">
        <v>135</v>
      </c>
      <c r="J90" s="23">
        <f>H90+I90</f>
        <v>265</v>
      </c>
      <c r="K90" s="16">
        <v>127</v>
      </c>
      <c r="L90" s="8">
        <v>108</v>
      </c>
      <c r="M90" s="23">
        <f>K90+L90</f>
        <v>235</v>
      </c>
      <c r="N90" s="16">
        <v>119</v>
      </c>
      <c r="O90" s="8">
        <v>117</v>
      </c>
      <c r="P90" s="23">
        <f>N90+O90</f>
        <v>236</v>
      </c>
      <c r="Q90" s="16">
        <v>131</v>
      </c>
      <c r="R90" s="8">
        <v>140</v>
      </c>
      <c r="S90" s="23">
        <f>Q90+R90</f>
        <v>271</v>
      </c>
      <c r="T90" s="16">
        <v>116</v>
      </c>
      <c r="U90" s="8">
        <v>113</v>
      </c>
      <c r="V90" s="23">
        <f>T90+U90</f>
        <v>229</v>
      </c>
      <c r="W90" s="16">
        <v>139</v>
      </c>
      <c r="X90" s="8">
        <v>142</v>
      </c>
      <c r="Y90" s="23">
        <f>W90+X90</f>
        <v>281</v>
      </c>
      <c r="Z90" s="16">
        <v>125</v>
      </c>
      <c r="AA90" s="8">
        <v>142</v>
      </c>
      <c r="AB90" s="23">
        <f>Z90+AA90</f>
        <v>267</v>
      </c>
      <c r="AC90" s="16">
        <v>113</v>
      </c>
      <c r="AD90" s="8">
        <v>121</v>
      </c>
      <c r="AE90" s="23">
        <f>AC90+AD90</f>
        <v>234</v>
      </c>
      <c r="AF90" s="16">
        <v>143</v>
      </c>
      <c r="AG90" s="8">
        <v>122</v>
      </c>
      <c r="AH90" s="23">
        <f>AF90+AG90</f>
        <v>265</v>
      </c>
      <c r="AI90" s="16">
        <v>143</v>
      </c>
      <c r="AJ90" s="8">
        <v>127</v>
      </c>
      <c r="AK90" s="23">
        <f>AI90+AJ90</f>
        <v>270</v>
      </c>
      <c r="AL90" s="16">
        <v>134</v>
      </c>
      <c r="AM90" s="8">
        <v>116</v>
      </c>
      <c r="AN90" s="23">
        <f>AL90+AM90</f>
        <v>250</v>
      </c>
      <c r="AO90" s="16">
        <v>152</v>
      </c>
      <c r="AP90" s="8">
        <v>132</v>
      </c>
      <c r="AQ90" s="23">
        <f>AO90+AP90</f>
        <v>284</v>
      </c>
      <c r="AR90" s="16">
        <v>114</v>
      </c>
      <c r="AS90" s="8">
        <v>125</v>
      </c>
      <c r="AT90" s="23">
        <f>AR90+AS90</f>
        <v>239</v>
      </c>
      <c r="AU90" s="16">
        <v>128</v>
      </c>
      <c r="AV90" s="8">
        <v>119</v>
      </c>
      <c r="AW90" s="23">
        <f>AU90+AV90</f>
        <v>247</v>
      </c>
      <c r="AX90" s="16">
        <v>123</v>
      </c>
      <c r="AY90" s="8">
        <v>124</v>
      </c>
      <c r="AZ90" s="23">
        <f>AX90+AY90</f>
        <v>247</v>
      </c>
      <c r="BA90" s="16">
        <v>140</v>
      </c>
      <c r="BB90" s="8">
        <v>133</v>
      </c>
      <c r="BC90" s="23">
        <f>BA90+BB90</f>
        <v>273</v>
      </c>
      <c r="BD90" s="16">
        <v>155</v>
      </c>
      <c r="BE90" s="8">
        <v>151</v>
      </c>
      <c r="BF90" s="23">
        <f t="shared" si="53"/>
        <v>306</v>
      </c>
      <c r="BG90" s="16">
        <v>173</v>
      </c>
      <c r="BH90" s="8">
        <v>129</v>
      </c>
      <c r="BI90" s="23">
        <f>BG90+BH90</f>
        <v>302</v>
      </c>
      <c r="BJ90" s="16">
        <v>158</v>
      </c>
      <c r="BK90" s="8">
        <v>149</v>
      </c>
      <c r="BL90" s="23">
        <f>BJ90+BK90</f>
        <v>307</v>
      </c>
      <c r="BM90" s="16">
        <v>169</v>
      </c>
      <c r="BN90" s="8">
        <v>140</v>
      </c>
      <c r="BO90" s="23">
        <f>BM90+BN90</f>
        <v>309</v>
      </c>
      <c r="BP90" s="16">
        <v>143</v>
      </c>
      <c r="BQ90" s="8">
        <v>158</v>
      </c>
      <c r="BR90" s="23">
        <f>BP90+BQ90</f>
        <v>301</v>
      </c>
    </row>
    <row r="91" spans="1:70" x14ac:dyDescent="0.5">
      <c r="A91" s="181">
        <f t="shared" si="52"/>
        <v>22</v>
      </c>
      <c r="B91" s="16">
        <v>134</v>
      </c>
      <c r="C91" s="8">
        <v>139</v>
      </c>
      <c r="D91" s="23">
        <f>SUM(B91:C91)</f>
        <v>273</v>
      </c>
      <c r="E91" s="16">
        <v>120</v>
      </c>
      <c r="F91" s="8">
        <v>130</v>
      </c>
      <c r="G91" s="23">
        <f>SUM(E91:F91)</f>
        <v>250</v>
      </c>
      <c r="H91" s="16">
        <v>135</v>
      </c>
      <c r="I91" s="8">
        <v>144</v>
      </c>
      <c r="J91" s="23">
        <f>SUM(H91:I91)</f>
        <v>279</v>
      </c>
      <c r="K91" s="16">
        <v>133</v>
      </c>
      <c r="L91" s="8">
        <v>134</v>
      </c>
      <c r="M91" s="23">
        <f>SUM(K91:L91)</f>
        <v>267</v>
      </c>
      <c r="N91" s="16">
        <v>128</v>
      </c>
      <c r="O91" s="8">
        <v>100</v>
      </c>
      <c r="P91" s="23">
        <f>SUM(N91:O91)</f>
        <v>228</v>
      </c>
      <c r="Q91" s="16">
        <v>116</v>
      </c>
      <c r="R91" s="8">
        <v>116</v>
      </c>
      <c r="S91" s="23">
        <f>SUM(Q91:R91)</f>
        <v>232</v>
      </c>
      <c r="T91" s="16">
        <v>123</v>
      </c>
      <c r="U91" s="8">
        <v>141</v>
      </c>
      <c r="V91" s="23">
        <f>SUM(T91:U91)</f>
        <v>264</v>
      </c>
      <c r="W91" s="16">
        <v>123</v>
      </c>
      <c r="X91" s="8">
        <v>112</v>
      </c>
      <c r="Y91" s="23">
        <f>SUM(W91:X91)</f>
        <v>235</v>
      </c>
      <c r="Z91" s="16">
        <v>138</v>
      </c>
      <c r="AA91" s="8">
        <v>143</v>
      </c>
      <c r="AB91" s="23">
        <f>SUM(Z91:AA91)</f>
        <v>281</v>
      </c>
      <c r="AC91" s="16">
        <v>133</v>
      </c>
      <c r="AD91" s="8">
        <v>137</v>
      </c>
      <c r="AE91" s="23">
        <f>SUM(AC91:AD91)</f>
        <v>270</v>
      </c>
      <c r="AF91" s="16">
        <v>113</v>
      </c>
      <c r="AG91" s="8">
        <v>123</v>
      </c>
      <c r="AH91" s="23">
        <f>SUM(AF91:AG91)</f>
        <v>236</v>
      </c>
      <c r="AI91" s="16">
        <v>140</v>
      </c>
      <c r="AJ91" s="8">
        <v>122</v>
      </c>
      <c r="AK91" s="23">
        <f>SUM(AI91:AJ91)</f>
        <v>262</v>
      </c>
      <c r="AL91" s="16">
        <v>139</v>
      </c>
      <c r="AM91" s="8">
        <v>134</v>
      </c>
      <c r="AN91" s="23">
        <f>SUM(AL91:AM91)</f>
        <v>273</v>
      </c>
      <c r="AO91" s="16">
        <v>127</v>
      </c>
      <c r="AP91" s="8">
        <v>121</v>
      </c>
      <c r="AQ91" s="23">
        <f>SUM(AO91:AP91)</f>
        <v>248</v>
      </c>
      <c r="AR91" s="16">
        <v>154</v>
      </c>
      <c r="AS91" s="8">
        <v>138</v>
      </c>
      <c r="AT91" s="23">
        <f>SUM(AR91:AS91)</f>
        <v>292</v>
      </c>
      <c r="AU91" s="16">
        <v>106</v>
      </c>
      <c r="AV91" s="8">
        <v>133</v>
      </c>
      <c r="AW91" s="23">
        <f>SUM(AU91:AV91)</f>
        <v>239</v>
      </c>
      <c r="AX91" s="16">
        <v>131</v>
      </c>
      <c r="AY91" s="8">
        <v>124</v>
      </c>
      <c r="AZ91" s="23">
        <f>SUM(AX91:AY91)</f>
        <v>255</v>
      </c>
      <c r="BA91" s="16">
        <v>121</v>
      </c>
      <c r="BB91" s="8">
        <v>129</v>
      </c>
      <c r="BC91" s="23">
        <f>SUM(BA91:BB91)</f>
        <v>250</v>
      </c>
      <c r="BD91" s="16">
        <v>139</v>
      </c>
      <c r="BE91" s="8">
        <v>127</v>
      </c>
      <c r="BF91" s="23">
        <f t="shared" si="53"/>
        <v>266</v>
      </c>
      <c r="BG91" s="16">
        <v>156</v>
      </c>
      <c r="BH91" s="8">
        <v>151</v>
      </c>
      <c r="BI91" s="23">
        <f>SUM(BG91:BH91)</f>
        <v>307</v>
      </c>
      <c r="BJ91" s="16">
        <v>171</v>
      </c>
      <c r="BK91" s="8">
        <v>131</v>
      </c>
      <c r="BL91" s="23">
        <f>SUM(BJ91:BK91)</f>
        <v>302</v>
      </c>
      <c r="BM91" s="16">
        <v>158</v>
      </c>
      <c r="BN91" s="8">
        <v>150</v>
      </c>
      <c r="BO91" s="23">
        <f>SUM(BM91:BN91)</f>
        <v>308</v>
      </c>
      <c r="BP91" s="16">
        <v>167</v>
      </c>
      <c r="BQ91" s="8">
        <v>139</v>
      </c>
      <c r="BR91" s="23">
        <f>SUM(BP91:BQ91)</f>
        <v>306</v>
      </c>
    </row>
    <row r="92" spans="1:70" x14ac:dyDescent="0.5">
      <c r="A92" s="181">
        <f t="shared" si="52"/>
        <v>21</v>
      </c>
      <c r="B92" s="16">
        <v>143</v>
      </c>
      <c r="C92" s="8">
        <v>122</v>
      </c>
      <c r="D92" s="23">
        <f>SUM(B92:C92)</f>
        <v>265</v>
      </c>
      <c r="E92" s="16">
        <v>136</v>
      </c>
      <c r="F92" s="8">
        <v>139</v>
      </c>
      <c r="G92" s="23">
        <f>SUM(E92:F92)</f>
        <v>275</v>
      </c>
      <c r="H92" s="16">
        <v>122</v>
      </c>
      <c r="I92" s="8">
        <v>128</v>
      </c>
      <c r="J92" s="23">
        <f>SUM(H92:I92)</f>
        <v>250</v>
      </c>
      <c r="K92" s="16">
        <v>130</v>
      </c>
      <c r="L92" s="8">
        <v>144</v>
      </c>
      <c r="M92" s="23">
        <f>SUM(K92:L92)</f>
        <v>274</v>
      </c>
      <c r="N92" s="16">
        <v>131</v>
      </c>
      <c r="O92" s="8">
        <v>134</v>
      </c>
      <c r="P92" s="23">
        <f>SUM(N92:O92)</f>
        <v>265</v>
      </c>
      <c r="Q92" s="16">
        <v>128</v>
      </c>
      <c r="R92" s="8">
        <v>98</v>
      </c>
      <c r="S92" s="23">
        <f>SUM(Q92:R92)</f>
        <v>226</v>
      </c>
      <c r="T92" s="16">
        <v>112</v>
      </c>
      <c r="U92" s="8">
        <v>112</v>
      </c>
      <c r="V92" s="23">
        <f>SUM(T92:U92)</f>
        <v>224</v>
      </c>
      <c r="W92" s="16">
        <v>129</v>
      </c>
      <c r="X92" s="8">
        <v>140</v>
      </c>
      <c r="Y92" s="23">
        <f>SUM(W92:X92)</f>
        <v>269</v>
      </c>
      <c r="Z92" s="16">
        <v>118</v>
      </c>
      <c r="AA92" s="8">
        <v>111</v>
      </c>
      <c r="AB92" s="23">
        <f>SUM(Z92:AA92)</f>
        <v>229</v>
      </c>
      <c r="AC92" s="16">
        <v>136</v>
      </c>
      <c r="AD92" s="8">
        <v>151</v>
      </c>
      <c r="AE92" s="23">
        <f>SUM(AC92:AD92)</f>
        <v>287</v>
      </c>
      <c r="AF92" s="16">
        <v>132</v>
      </c>
      <c r="AG92" s="8">
        <v>140</v>
      </c>
      <c r="AH92" s="23">
        <f>SUM(AF92:AG92)</f>
        <v>272</v>
      </c>
      <c r="AI92" s="16">
        <v>117</v>
      </c>
      <c r="AJ92" s="8">
        <v>118</v>
      </c>
      <c r="AK92" s="23">
        <f>SUM(AI92:AJ92)</f>
        <v>235</v>
      </c>
      <c r="AL92" s="16">
        <v>140</v>
      </c>
      <c r="AM92" s="8">
        <v>125</v>
      </c>
      <c r="AN92" s="23">
        <f>SUM(AL92:AM92)</f>
        <v>265</v>
      </c>
      <c r="AO92" s="16">
        <v>138</v>
      </c>
      <c r="AP92" s="8">
        <v>127</v>
      </c>
      <c r="AQ92" s="23">
        <f>SUM(AO92:AP92)</f>
        <v>265</v>
      </c>
      <c r="AR92" s="16">
        <v>138</v>
      </c>
      <c r="AS92" s="8">
        <v>114</v>
      </c>
      <c r="AT92" s="23">
        <f>SUM(AR92:AS92)</f>
        <v>252</v>
      </c>
      <c r="AU92" s="16">
        <v>147</v>
      </c>
      <c r="AV92" s="8">
        <v>133</v>
      </c>
      <c r="AW92" s="23">
        <f>SUM(AU92:AV92)</f>
        <v>280</v>
      </c>
      <c r="AX92" s="16">
        <v>109</v>
      </c>
      <c r="AY92" s="8">
        <v>129</v>
      </c>
      <c r="AZ92" s="23">
        <f>SUM(AX92:AY92)</f>
        <v>238</v>
      </c>
      <c r="BA92" s="16">
        <v>135</v>
      </c>
      <c r="BB92" s="8">
        <v>125</v>
      </c>
      <c r="BC92" s="23">
        <f>SUM(BA92:BB92)</f>
        <v>260</v>
      </c>
      <c r="BD92" s="16">
        <v>116</v>
      </c>
      <c r="BE92" s="8">
        <v>125</v>
      </c>
      <c r="BF92" s="23">
        <f t="shared" si="53"/>
        <v>241</v>
      </c>
      <c r="BG92" s="16">
        <v>140</v>
      </c>
      <c r="BH92" s="8">
        <v>130</v>
      </c>
      <c r="BI92" s="23">
        <f>SUM(BG92:BH92)</f>
        <v>270</v>
      </c>
      <c r="BJ92" s="16">
        <v>164</v>
      </c>
      <c r="BK92" s="8">
        <v>151</v>
      </c>
      <c r="BL92" s="23">
        <f>SUM(BJ92:BK92)</f>
        <v>315</v>
      </c>
      <c r="BM92" s="16">
        <v>168</v>
      </c>
      <c r="BN92" s="8">
        <v>127</v>
      </c>
      <c r="BO92" s="23">
        <f>SUM(BM92:BN92)</f>
        <v>295</v>
      </c>
      <c r="BP92" s="16">
        <v>164</v>
      </c>
      <c r="BQ92" s="8">
        <v>145</v>
      </c>
      <c r="BR92" s="23">
        <f>SUM(BP92:BQ92)</f>
        <v>309</v>
      </c>
    </row>
    <row r="93" spans="1:70" s="21" customFormat="1" ht="19.8" thickBot="1" x14ac:dyDescent="0.55000000000000004">
      <c r="A93" s="182">
        <f t="shared" si="52"/>
        <v>20</v>
      </c>
      <c r="B93" s="20">
        <v>149</v>
      </c>
      <c r="C93" s="21">
        <v>125</v>
      </c>
      <c r="D93" s="24">
        <f>B93+C93</f>
        <v>274</v>
      </c>
      <c r="E93" s="20">
        <v>142</v>
      </c>
      <c r="F93" s="21">
        <v>119</v>
      </c>
      <c r="G93" s="24">
        <f>E93+F93</f>
        <v>261</v>
      </c>
      <c r="H93" s="20">
        <v>138</v>
      </c>
      <c r="I93" s="21">
        <v>141</v>
      </c>
      <c r="J93" s="24">
        <f>SUM(H93:I93)</f>
        <v>279</v>
      </c>
      <c r="K93" s="20">
        <v>121</v>
      </c>
      <c r="L93" s="21">
        <v>135</v>
      </c>
      <c r="M93" s="24">
        <f>SUM(K93:L93)</f>
        <v>256</v>
      </c>
      <c r="N93" s="20">
        <v>130</v>
      </c>
      <c r="O93" s="21">
        <v>137</v>
      </c>
      <c r="P93" s="24">
        <f>SUM(N93:O93)</f>
        <v>267</v>
      </c>
      <c r="Q93" s="20">
        <v>131</v>
      </c>
      <c r="R93" s="21">
        <v>133</v>
      </c>
      <c r="S93" s="24">
        <f>SUM(Q93:R93)</f>
        <v>264</v>
      </c>
      <c r="T93" s="20">
        <v>128</v>
      </c>
      <c r="U93" s="21">
        <v>94</v>
      </c>
      <c r="V93" s="24">
        <f>SUM(T93:U93)</f>
        <v>222</v>
      </c>
      <c r="W93" s="20">
        <v>115</v>
      </c>
      <c r="X93" s="21">
        <v>114</v>
      </c>
      <c r="Y93" s="24">
        <f>SUM(W93:X93)</f>
        <v>229</v>
      </c>
      <c r="Z93" s="20">
        <v>135</v>
      </c>
      <c r="AA93" s="21">
        <v>143</v>
      </c>
      <c r="AB93" s="24">
        <f>SUM(Z93:AA93)</f>
        <v>278</v>
      </c>
      <c r="AC93" s="20">
        <v>119</v>
      </c>
      <c r="AD93" s="21">
        <v>108</v>
      </c>
      <c r="AE93" s="24">
        <f>SUM(AC93:AD93)</f>
        <v>227</v>
      </c>
      <c r="AF93" s="20">
        <v>138</v>
      </c>
      <c r="AG93" s="21">
        <v>144</v>
      </c>
      <c r="AH93" s="24">
        <f>SUM(AF93:AG93)</f>
        <v>282</v>
      </c>
      <c r="AI93" s="20">
        <v>131</v>
      </c>
      <c r="AJ93" s="21">
        <v>141</v>
      </c>
      <c r="AK93" s="24">
        <f>SUM(AI93:AJ93)</f>
        <v>272</v>
      </c>
      <c r="AL93" s="20">
        <v>121</v>
      </c>
      <c r="AM93" s="21">
        <v>120</v>
      </c>
      <c r="AN93" s="24">
        <f>SUM(AL93:AM93)</f>
        <v>241</v>
      </c>
      <c r="AO93" s="20">
        <v>137</v>
      </c>
      <c r="AP93" s="21">
        <v>122</v>
      </c>
      <c r="AQ93" s="24">
        <f>SUM(AO93:AP93)</f>
        <v>259</v>
      </c>
      <c r="AR93" s="20">
        <v>143</v>
      </c>
      <c r="AS93" s="21">
        <v>121</v>
      </c>
      <c r="AT93" s="24">
        <f>SUM(AR93:AS93)</f>
        <v>264</v>
      </c>
      <c r="AU93" s="20">
        <v>137</v>
      </c>
      <c r="AV93" s="21">
        <v>114</v>
      </c>
      <c r="AW93" s="24">
        <f>SUM(AU93:AV93)</f>
        <v>251</v>
      </c>
      <c r="AX93" s="20">
        <v>145</v>
      </c>
      <c r="AY93" s="21">
        <v>130</v>
      </c>
      <c r="AZ93" s="24">
        <f>SUM(AX93:AY93)</f>
        <v>275</v>
      </c>
      <c r="BA93" s="20">
        <v>109</v>
      </c>
      <c r="BB93" s="21">
        <v>126</v>
      </c>
      <c r="BC93" s="24">
        <f>SUM(BA93:BB93)</f>
        <v>235</v>
      </c>
      <c r="BD93" s="20">
        <v>129</v>
      </c>
      <c r="BE93" s="21">
        <v>127</v>
      </c>
      <c r="BF93" s="24">
        <f t="shared" si="53"/>
        <v>256</v>
      </c>
      <c r="BG93" s="20">
        <v>118</v>
      </c>
      <c r="BH93" s="21">
        <v>123</v>
      </c>
      <c r="BI93" s="24">
        <f>SUM(BG93:BH93)</f>
        <v>241</v>
      </c>
      <c r="BJ93" s="20">
        <v>138</v>
      </c>
      <c r="BK93" s="21">
        <v>125</v>
      </c>
      <c r="BL93" s="24">
        <f>SUM(BJ93:BK93)</f>
        <v>263</v>
      </c>
      <c r="BM93" s="20">
        <v>158</v>
      </c>
      <c r="BN93" s="21">
        <v>150</v>
      </c>
      <c r="BO93" s="24">
        <f>SUM(BM93:BN93)</f>
        <v>308</v>
      </c>
      <c r="BP93" s="20">
        <v>161</v>
      </c>
      <c r="BQ93" s="21">
        <v>124</v>
      </c>
      <c r="BR93" s="24">
        <f>SUM(BP93:BQ93)</f>
        <v>285</v>
      </c>
    </row>
    <row r="94" spans="1:70" s="13" customFormat="1" x14ac:dyDescent="0.5">
      <c r="A94" s="180">
        <f t="shared" si="52"/>
        <v>19</v>
      </c>
      <c r="B94" s="17">
        <v>128</v>
      </c>
      <c r="C94" s="13">
        <v>152</v>
      </c>
      <c r="D94" s="25">
        <f>SUM(B94:C94)</f>
        <v>280</v>
      </c>
      <c r="E94" s="17">
        <v>147</v>
      </c>
      <c r="F94" s="13">
        <v>127</v>
      </c>
      <c r="G94" s="25">
        <f>SUM(E94:F94)</f>
        <v>274</v>
      </c>
      <c r="H94" s="17">
        <v>140</v>
      </c>
      <c r="I94" s="13">
        <v>117</v>
      </c>
      <c r="J94" s="25">
        <f>H94+I94</f>
        <v>257</v>
      </c>
      <c r="K94" s="17">
        <v>132</v>
      </c>
      <c r="L94" s="13">
        <v>142</v>
      </c>
      <c r="M94" s="25">
        <f>K94+L94</f>
        <v>274</v>
      </c>
      <c r="N94" s="17">
        <v>121</v>
      </c>
      <c r="O94" s="13">
        <v>126</v>
      </c>
      <c r="P94" s="25">
        <f>N94+O94</f>
        <v>247</v>
      </c>
      <c r="Q94" s="17">
        <v>132</v>
      </c>
      <c r="R94" s="13">
        <v>132</v>
      </c>
      <c r="S94" s="25">
        <f>Q94+R94</f>
        <v>264</v>
      </c>
      <c r="T94" s="17">
        <v>129</v>
      </c>
      <c r="U94" s="13">
        <v>137</v>
      </c>
      <c r="V94" s="25">
        <f>T94+U94</f>
        <v>266</v>
      </c>
      <c r="W94" s="17">
        <v>129</v>
      </c>
      <c r="X94" s="13">
        <v>92</v>
      </c>
      <c r="Y94" s="25">
        <f>W94+X94</f>
        <v>221</v>
      </c>
      <c r="Z94" s="17">
        <v>120</v>
      </c>
      <c r="AA94" s="13">
        <v>112</v>
      </c>
      <c r="AB94" s="25">
        <f>Z94+AA94</f>
        <v>232</v>
      </c>
      <c r="AC94" s="17">
        <v>136</v>
      </c>
      <c r="AD94" s="13">
        <v>142</v>
      </c>
      <c r="AE94" s="25">
        <f>AC94+AD94</f>
        <v>278</v>
      </c>
      <c r="AF94" s="17">
        <v>117</v>
      </c>
      <c r="AG94" s="13">
        <v>99</v>
      </c>
      <c r="AH94" s="25">
        <f>AF94+AG94</f>
        <v>216</v>
      </c>
      <c r="AI94" s="17">
        <v>140</v>
      </c>
      <c r="AJ94" s="13">
        <v>146</v>
      </c>
      <c r="AK94" s="25">
        <f>AI94+AJ94</f>
        <v>286</v>
      </c>
      <c r="AL94" s="17">
        <v>132</v>
      </c>
      <c r="AM94" s="13">
        <v>145</v>
      </c>
      <c r="AN94" s="25">
        <f>AL94+AM94</f>
        <v>277</v>
      </c>
      <c r="AO94" s="17">
        <v>124</v>
      </c>
      <c r="AP94" s="13">
        <v>117</v>
      </c>
      <c r="AQ94" s="25">
        <f>AO94+AP94</f>
        <v>241</v>
      </c>
      <c r="AR94" s="17">
        <v>136</v>
      </c>
      <c r="AS94" s="13">
        <v>123</v>
      </c>
      <c r="AT94" s="25">
        <f>AR94+AS94</f>
        <v>259</v>
      </c>
      <c r="AU94" s="17">
        <v>141</v>
      </c>
      <c r="AV94" s="13">
        <v>117</v>
      </c>
      <c r="AW94" s="25">
        <f>AU94+AV94</f>
        <v>258</v>
      </c>
      <c r="AX94" s="17">
        <v>147</v>
      </c>
      <c r="AY94" s="13">
        <v>110</v>
      </c>
      <c r="AZ94" s="25">
        <f>AX94+AY94</f>
        <v>257</v>
      </c>
      <c r="BA94" s="17">
        <v>151</v>
      </c>
      <c r="BB94" s="13">
        <v>130</v>
      </c>
      <c r="BC94" s="25">
        <f>BA94+BB94</f>
        <v>281</v>
      </c>
      <c r="BD94" s="17">
        <v>106</v>
      </c>
      <c r="BE94" s="13">
        <v>128</v>
      </c>
      <c r="BF94" s="25">
        <f>BD94+BE94</f>
        <v>234</v>
      </c>
      <c r="BG94" s="17">
        <v>127</v>
      </c>
      <c r="BH94" s="13">
        <v>127</v>
      </c>
      <c r="BI94" s="25">
        <f>BG94+BH94</f>
        <v>254</v>
      </c>
      <c r="BJ94" s="17">
        <v>113</v>
      </c>
      <c r="BK94" s="13">
        <v>121</v>
      </c>
      <c r="BL94" s="25">
        <f>BJ94+BK94</f>
        <v>234</v>
      </c>
      <c r="BM94" s="17">
        <v>136</v>
      </c>
      <c r="BN94" s="13">
        <v>127</v>
      </c>
      <c r="BO94" s="25">
        <f>BM94+BN94</f>
        <v>263</v>
      </c>
      <c r="BP94" s="17">
        <v>158</v>
      </c>
      <c r="BQ94" s="13">
        <v>151</v>
      </c>
      <c r="BR94" s="25">
        <f>BP94+BQ94</f>
        <v>309</v>
      </c>
    </row>
    <row r="95" spans="1:70" x14ac:dyDescent="0.5">
      <c r="A95" s="181">
        <f t="shared" si="52"/>
        <v>18</v>
      </c>
      <c r="B95" s="16">
        <v>163</v>
      </c>
      <c r="C95" s="8">
        <v>142</v>
      </c>
      <c r="D95" s="23">
        <f>SUM(B95:C95)</f>
        <v>305</v>
      </c>
      <c r="E95" s="16">
        <v>128</v>
      </c>
      <c r="F95" s="8">
        <v>151</v>
      </c>
      <c r="G95" s="23">
        <f>SUM(E95:F95)</f>
        <v>279</v>
      </c>
      <c r="H95" s="16">
        <v>146</v>
      </c>
      <c r="I95" s="8">
        <v>126</v>
      </c>
      <c r="J95" s="23">
        <f>SUM(H95:I95)</f>
        <v>272</v>
      </c>
      <c r="K95" s="16">
        <v>139</v>
      </c>
      <c r="L95" s="8">
        <v>118</v>
      </c>
      <c r="M95" s="23">
        <f>SUM(K95:L95)</f>
        <v>257</v>
      </c>
      <c r="N95" s="16">
        <v>132</v>
      </c>
      <c r="O95" s="8">
        <v>142</v>
      </c>
      <c r="P95" s="23">
        <f>SUM(N95:O95)</f>
        <v>274</v>
      </c>
      <c r="Q95" s="16">
        <v>120</v>
      </c>
      <c r="R95" s="8">
        <v>130</v>
      </c>
      <c r="S95" s="23">
        <f>SUM(Q95:R95)</f>
        <v>250</v>
      </c>
      <c r="T95" s="16">
        <v>134</v>
      </c>
      <c r="U95" s="8">
        <v>134</v>
      </c>
      <c r="V95" s="23">
        <f>SUM(T95:U95)</f>
        <v>268</v>
      </c>
      <c r="W95" s="16">
        <v>127</v>
      </c>
      <c r="X95" s="8">
        <v>134</v>
      </c>
      <c r="Y95" s="23">
        <f>SUM(W95:X95)</f>
        <v>261</v>
      </c>
      <c r="Z95" s="16">
        <v>133</v>
      </c>
      <c r="AA95" s="8">
        <v>96</v>
      </c>
      <c r="AB95" s="23">
        <f>SUM(Z95:AA95)</f>
        <v>229</v>
      </c>
      <c r="AC95" s="16">
        <v>119</v>
      </c>
      <c r="AD95" s="8">
        <v>116</v>
      </c>
      <c r="AE95" s="23">
        <f>SUM(AC95:AD95)</f>
        <v>235</v>
      </c>
      <c r="AF95" s="16">
        <v>131</v>
      </c>
      <c r="AG95" s="8">
        <v>148</v>
      </c>
      <c r="AH95" s="23">
        <f>SUM(AF95:AG95)</f>
        <v>279</v>
      </c>
      <c r="AI95" s="16">
        <v>122</v>
      </c>
      <c r="AJ95" s="8">
        <v>108</v>
      </c>
      <c r="AK95" s="23">
        <f>SUM(AI95:AJ95)</f>
        <v>230</v>
      </c>
      <c r="AL95" s="16">
        <v>139</v>
      </c>
      <c r="AM95" s="8">
        <v>151</v>
      </c>
      <c r="AN95" s="23">
        <f>SUM(AL95:AM95)</f>
        <v>290</v>
      </c>
      <c r="AO95" s="16">
        <v>133</v>
      </c>
      <c r="AP95" s="8">
        <v>149</v>
      </c>
      <c r="AQ95" s="23">
        <f>SUM(AO95:AP95)</f>
        <v>282</v>
      </c>
      <c r="AR95" s="16">
        <v>121</v>
      </c>
      <c r="AS95" s="8">
        <v>117</v>
      </c>
      <c r="AT95" s="23">
        <f>SUM(AR95:AS95)</f>
        <v>238</v>
      </c>
      <c r="AU95" s="16">
        <v>136</v>
      </c>
      <c r="AV95" s="8">
        <v>120</v>
      </c>
      <c r="AW95" s="23">
        <f>SUM(AU95:AV95)</f>
        <v>256</v>
      </c>
      <c r="AX95" s="16">
        <v>144</v>
      </c>
      <c r="AY95" s="8">
        <v>106</v>
      </c>
      <c r="AZ95" s="23">
        <f>SUM(AX95:AY95)</f>
        <v>250</v>
      </c>
      <c r="BA95" s="16">
        <v>145</v>
      </c>
      <c r="BB95" s="8">
        <v>110</v>
      </c>
      <c r="BC95" s="23">
        <f>SUM(BA95:BB95)</f>
        <v>255</v>
      </c>
      <c r="BD95" s="16">
        <v>147</v>
      </c>
      <c r="BE95" s="8">
        <v>134</v>
      </c>
      <c r="BF95" s="23">
        <f>SUM(BD95:BE95)</f>
        <v>281</v>
      </c>
      <c r="BG95" s="16">
        <v>114</v>
      </c>
      <c r="BH95" s="8">
        <v>124</v>
      </c>
      <c r="BI95" s="23">
        <f>SUM(BG95:BH95)</f>
        <v>238</v>
      </c>
      <c r="BJ95" s="16">
        <v>127</v>
      </c>
      <c r="BK95" s="8">
        <v>129</v>
      </c>
      <c r="BL95" s="23">
        <f>SUM(BJ95:BK95)</f>
        <v>256</v>
      </c>
      <c r="BM95" s="16">
        <v>114</v>
      </c>
      <c r="BN95" s="8">
        <v>126</v>
      </c>
      <c r="BO95" s="23">
        <f>SUM(BM95:BN95)</f>
        <v>240</v>
      </c>
      <c r="BP95" s="16">
        <v>136</v>
      </c>
      <c r="BQ95" s="8">
        <v>127</v>
      </c>
      <c r="BR95" s="23">
        <f>SUM(BP95:BQ95)</f>
        <v>263</v>
      </c>
    </row>
    <row r="96" spans="1:70" x14ac:dyDescent="0.5">
      <c r="A96" s="181">
        <f t="shared" si="52"/>
        <v>17</v>
      </c>
      <c r="B96" s="16">
        <v>149</v>
      </c>
      <c r="C96" s="8">
        <v>121</v>
      </c>
      <c r="D96" s="23">
        <f>SUM(B96:C96)</f>
        <v>270</v>
      </c>
      <c r="E96" s="16">
        <v>157</v>
      </c>
      <c r="F96" s="8">
        <v>143</v>
      </c>
      <c r="G96" s="23">
        <f>SUM(E96:F96)</f>
        <v>300</v>
      </c>
      <c r="H96" s="16">
        <v>124</v>
      </c>
      <c r="I96" s="8">
        <v>142</v>
      </c>
      <c r="J96" s="23">
        <f>SUM(H96:I96)</f>
        <v>266</v>
      </c>
      <c r="K96" s="16">
        <v>148</v>
      </c>
      <c r="L96" s="8">
        <v>122</v>
      </c>
      <c r="M96" s="23">
        <f>SUM(K96:L96)</f>
        <v>270</v>
      </c>
      <c r="N96" s="16">
        <v>135</v>
      </c>
      <c r="O96" s="8">
        <v>122</v>
      </c>
      <c r="P96" s="23">
        <f>SUM(N96:O96)</f>
        <v>257</v>
      </c>
      <c r="Q96" s="16">
        <v>134</v>
      </c>
      <c r="R96" s="8">
        <v>141</v>
      </c>
      <c r="S96" s="23">
        <f>SUM(Q96:R96)</f>
        <v>275</v>
      </c>
      <c r="T96" s="16">
        <v>115</v>
      </c>
      <c r="U96" s="8">
        <v>125</v>
      </c>
      <c r="V96" s="23">
        <f>SUM(T96:U96)</f>
        <v>240</v>
      </c>
      <c r="W96" s="16">
        <v>134</v>
      </c>
      <c r="X96" s="8">
        <v>135</v>
      </c>
      <c r="Y96" s="23">
        <f>SUM(W96:X96)</f>
        <v>269</v>
      </c>
      <c r="Z96" s="16">
        <v>132</v>
      </c>
      <c r="AA96" s="8">
        <v>135</v>
      </c>
      <c r="AB96" s="23">
        <f>SUM(Z96:AA96)</f>
        <v>267</v>
      </c>
      <c r="AC96" s="16">
        <v>134</v>
      </c>
      <c r="AD96" s="8">
        <v>92</v>
      </c>
      <c r="AE96" s="23">
        <f>SUM(AC96:AD96)</f>
        <v>226</v>
      </c>
      <c r="AF96" s="16">
        <v>112</v>
      </c>
      <c r="AG96" s="8">
        <v>116</v>
      </c>
      <c r="AH96" s="23">
        <f>SUM(AF96:AG96)</f>
        <v>228</v>
      </c>
      <c r="AI96" s="16">
        <v>133</v>
      </c>
      <c r="AJ96" s="8">
        <v>148</v>
      </c>
      <c r="AK96" s="23">
        <f>SUM(AI96:AJ96)</f>
        <v>281</v>
      </c>
      <c r="AL96" s="16">
        <v>125</v>
      </c>
      <c r="AM96" s="8">
        <v>109</v>
      </c>
      <c r="AN96" s="23">
        <f>SUM(AL96:AM96)</f>
        <v>234</v>
      </c>
      <c r="AO96" s="16">
        <v>136</v>
      </c>
      <c r="AP96" s="8">
        <v>151</v>
      </c>
      <c r="AQ96" s="23">
        <f>SUM(AO96:AP96)</f>
        <v>287</v>
      </c>
      <c r="AR96" s="16">
        <v>132</v>
      </c>
      <c r="AS96" s="8">
        <v>145</v>
      </c>
      <c r="AT96" s="23">
        <f>SUM(AR96:AS96)</f>
        <v>277</v>
      </c>
      <c r="AU96" s="16">
        <v>118</v>
      </c>
      <c r="AV96" s="8">
        <v>113</v>
      </c>
      <c r="AW96" s="23">
        <f>SUM(AU96:AV96)</f>
        <v>231</v>
      </c>
      <c r="AX96" s="16">
        <v>130</v>
      </c>
      <c r="AY96" s="8">
        <v>124</v>
      </c>
      <c r="AZ96" s="23">
        <f>SUM(AX96:AY96)</f>
        <v>254</v>
      </c>
      <c r="BA96" s="16">
        <v>141</v>
      </c>
      <c r="BB96" s="8">
        <v>108</v>
      </c>
      <c r="BC96" s="23">
        <f>SUM(BA96:BB96)</f>
        <v>249</v>
      </c>
      <c r="BD96" s="16">
        <v>145</v>
      </c>
      <c r="BE96" s="8">
        <v>111</v>
      </c>
      <c r="BF96" s="23">
        <f>SUM(BD96:BE96)</f>
        <v>256</v>
      </c>
      <c r="BG96" s="16">
        <v>141</v>
      </c>
      <c r="BH96" s="8">
        <v>128</v>
      </c>
      <c r="BI96" s="23">
        <f>SUM(BG96:BH96)</f>
        <v>269</v>
      </c>
      <c r="BJ96" s="16">
        <v>107</v>
      </c>
      <c r="BK96" s="8">
        <v>128</v>
      </c>
      <c r="BL96" s="23">
        <f>SUM(BJ96:BK96)</f>
        <v>235</v>
      </c>
      <c r="BM96" s="16">
        <v>123</v>
      </c>
      <c r="BN96" s="8">
        <v>126</v>
      </c>
      <c r="BO96" s="23">
        <f>SUM(BM96:BN96)</f>
        <v>249</v>
      </c>
      <c r="BP96" s="16">
        <v>111</v>
      </c>
      <c r="BQ96" s="8">
        <v>130</v>
      </c>
      <c r="BR96" s="23">
        <f>SUM(BP96:BQ96)</f>
        <v>241</v>
      </c>
    </row>
    <row r="97" spans="1:70" x14ac:dyDescent="0.5">
      <c r="A97" s="181">
        <f t="shared" si="52"/>
        <v>16</v>
      </c>
      <c r="B97" s="16">
        <v>151</v>
      </c>
      <c r="C97" s="8">
        <v>155</v>
      </c>
      <c r="D97" s="23">
        <f>B97+C97</f>
        <v>306</v>
      </c>
      <c r="E97" s="16">
        <v>143</v>
      </c>
      <c r="F97" s="8">
        <v>122</v>
      </c>
      <c r="G97" s="23">
        <f>E97+F97</f>
        <v>265</v>
      </c>
      <c r="H97" s="16">
        <v>157</v>
      </c>
      <c r="I97" s="8">
        <v>145</v>
      </c>
      <c r="J97" s="23">
        <f>SUM(H97:I97)</f>
        <v>302</v>
      </c>
      <c r="K97" s="16">
        <v>121</v>
      </c>
      <c r="L97" s="8">
        <v>141</v>
      </c>
      <c r="M97" s="23">
        <f>SUM(K97:L97)</f>
        <v>262</v>
      </c>
      <c r="N97" s="16">
        <v>145</v>
      </c>
      <c r="O97" s="8">
        <v>121</v>
      </c>
      <c r="P97" s="23">
        <f>SUM(N97:O97)</f>
        <v>266</v>
      </c>
      <c r="Q97" s="16">
        <v>135</v>
      </c>
      <c r="R97" s="8">
        <v>125</v>
      </c>
      <c r="S97" s="23">
        <f>SUM(Q97:R97)</f>
        <v>260</v>
      </c>
      <c r="T97" s="16">
        <v>134</v>
      </c>
      <c r="U97" s="8">
        <v>143</v>
      </c>
      <c r="V97" s="23">
        <f>SUM(T97:U97)</f>
        <v>277</v>
      </c>
      <c r="W97" s="16">
        <v>113</v>
      </c>
      <c r="X97" s="8">
        <v>131</v>
      </c>
      <c r="Y97" s="23">
        <f>SUM(W97:X97)</f>
        <v>244</v>
      </c>
      <c r="Z97" s="16">
        <v>136</v>
      </c>
      <c r="AA97" s="8">
        <v>134</v>
      </c>
      <c r="AB97" s="23">
        <f>SUM(Z97:AA97)</f>
        <v>270</v>
      </c>
      <c r="AC97" s="16">
        <v>130</v>
      </c>
      <c r="AD97" s="8">
        <v>133</v>
      </c>
      <c r="AE97" s="23">
        <f>SUM(AC97:AD97)</f>
        <v>263</v>
      </c>
      <c r="AF97" s="16">
        <v>132</v>
      </c>
      <c r="AG97" s="8">
        <v>94</v>
      </c>
      <c r="AH97" s="23">
        <f>SUM(AF97:AG97)</f>
        <v>226</v>
      </c>
      <c r="AI97" s="16">
        <v>114</v>
      </c>
      <c r="AJ97" s="8">
        <v>120</v>
      </c>
      <c r="AK97" s="23">
        <f>SUM(AI97:AJ97)</f>
        <v>234</v>
      </c>
      <c r="AL97" s="16">
        <v>131</v>
      </c>
      <c r="AM97" s="8">
        <v>147</v>
      </c>
      <c r="AN97" s="23">
        <f>SUM(AL97:AM97)</f>
        <v>278</v>
      </c>
      <c r="AO97" s="16">
        <v>121</v>
      </c>
      <c r="AP97" s="8">
        <v>107</v>
      </c>
      <c r="AQ97" s="23">
        <f>SUM(AO97:AP97)</f>
        <v>228</v>
      </c>
      <c r="AR97" s="16">
        <v>136</v>
      </c>
      <c r="AS97" s="8">
        <v>151</v>
      </c>
      <c r="AT97" s="23">
        <f>SUM(AR97:AS97)</f>
        <v>287</v>
      </c>
      <c r="AU97" s="16">
        <v>135</v>
      </c>
      <c r="AV97" s="8">
        <v>138</v>
      </c>
      <c r="AW97" s="23">
        <f>SUM(AU97:AV97)</f>
        <v>273</v>
      </c>
      <c r="AX97" s="16">
        <v>117</v>
      </c>
      <c r="AY97" s="8">
        <v>111</v>
      </c>
      <c r="AZ97" s="23">
        <f>SUM(AX97:AY97)</f>
        <v>228</v>
      </c>
      <c r="BA97" s="16">
        <v>131</v>
      </c>
      <c r="BB97" s="8">
        <v>123</v>
      </c>
      <c r="BC97" s="23">
        <f>SUM(BA97:BB97)</f>
        <v>254</v>
      </c>
      <c r="BD97" s="16">
        <v>140</v>
      </c>
      <c r="BE97" s="8">
        <v>107</v>
      </c>
      <c r="BF97" s="23">
        <f>SUM(BD97:BE97)</f>
        <v>247</v>
      </c>
      <c r="BG97" s="16">
        <v>145</v>
      </c>
      <c r="BH97" s="8">
        <v>111</v>
      </c>
      <c r="BI97" s="23">
        <f>SUM(BG97:BH97)</f>
        <v>256</v>
      </c>
      <c r="BJ97" s="16">
        <v>144</v>
      </c>
      <c r="BK97" s="8">
        <v>130</v>
      </c>
      <c r="BL97" s="23">
        <f>SUM(BJ97:BK97)</f>
        <v>274</v>
      </c>
      <c r="BM97" s="16">
        <v>107</v>
      </c>
      <c r="BN97" s="8">
        <v>127</v>
      </c>
      <c r="BO97" s="23">
        <f>SUM(BM97:BN97)</f>
        <v>234</v>
      </c>
      <c r="BP97" s="16">
        <v>122</v>
      </c>
      <c r="BQ97" s="8">
        <v>127</v>
      </c>
      <c r="BR97" s="23">
        <f>SUM(BP97:BQ97)</f>
        <v>249</v>
      </c>
    </row>
    <row r="98" spans="1:70" x14ac:dyDescent="0.5">
      <c r="A98" s="181">
        <f t="shared" si="52"/>
        <v>15</v>
      </c>
      <c r="B98" s="16">
        <v>160</v>
      </c>
      <c r="C98" s="8">
        <v>151</v>
      </c>
      <c r="D98" s="23">
        <f>SUM(B98:C98)</f>
        <v>311</v>
      </c>
      <c r="E98" s="16">
        <v>150</v>
      </c>
      <c r="F98" s="8">
        <v>155</v>
      </c>
      <c r="G98" s="23">
        <f>SUM(E98:F98)</f>
        <v>305</v>
      </c>
      <c r="H98" s="16">
        <v>138</v>
      </c>
      <c r="I98" s="8">
        <v>123</v>
      </c>
      <c r="J98" s="23">
        <f>H98+I98</f>
        <v>261</v>
      </c>
      <c r="K98" s="16">
        <v>157</v>
      </c>
      <c r="L98" s="8">
        <v>148</v>
      </c>
      <c r="M98" s="23">
        <f>K98+L98</f>
        <v>305</v>
      </c>
      <c r="N98" s="16">
        <v>119</v>
      </c>
      <c r="O98" s="8">
        <v>143</v>
      </c>
      <c r="P98" s="23">
        <f>N98+O98</f>
        <v>262</v>
      </c>
      <c r="Q98" s="16">
        <v>146</v>
      </c>
      <c r="R98" s="8">
        <v>115</v>
      </c>
      <c r="S98" s="23">
        <f>Q98+R98</f>
        <v>261</v>
      </c>
      <c r="T98" s="16">
        <v>138</v>
      </c>
      <c r="U98" s="8">
        <v>127</v>
      </c>
      <c r="V98" s="23">
        <f>T98+U98</f>
        <v>265</v>
      </c>
      <c r="W98" s="16">
        <v>138</v>
      </c>
      <c r="X98" s="8">
        <v>144</v>
      </c>
      <c r="Y98" s="23">
        <f>W98+X98</f>
        <v>282</v>
      </c>
      <c r="Z98" s="16">
        <v>108</v>
      </c>
      <c r="AA98" s="8">
        <v>130</v>
      </c>
      <c r="AB98" s="23">
        <f>Z98+AA98</f>
        <v>238</v>
      </c>
      <c r="AC98" s="16">
        <v>131</v>
      </c>
      <c r="AD98" s="8">
        <v>133</v>
      </c>
      <c r="AE98" s="23">
        <f>AC98+AD98</f>
        <v>264</v>
      </c>
      <c r="AF98" s="16">
        <v>124</v>
      </c>
      <c r="AG98" s="8">
        <v>132</v>
      </c>
      <c r="AH98" s="23">
        <f>AF98+AG98</f>
        <v>256</v>
      </c>
      <c r="AI98" s="16">
        <v>131</v>
      </c>
      <c r="AJ98" s="8">
        <v>91</v>
      </c>
      <c r="AK98" s="23">
        <f>AI98+AJ98</f>
        <v>222</v>
      </c>
      <c r="AL98" s="16">
        <v>119</v>
      </c>
      <c r="AM98" s="8">
        <v>118</v>
      </c>
      <c r="AN98" s="23">
        <f>AL98+AM98</f>
        <v>237</v>
      </c>
      <c r="AO98" s="16">
        <v>130</v>
      </c>
      <c r="AP98" s="8">
        <v>144</v>
      </c>
      <c r="AQ98" s="23">
        <f>AO98+AP98</f>
        <v>274</v>
      </c>
      <c r="AR98" s="16">
        <v>121</v>
      </c>
      <c r="AS98" s="8">
        <v>110</v>
      </c>
      <c r="AT98" s="23">
        <f>AR98+AS98</f>
        <v>231</v>
      </c>
      <c r="AU98" s="16">
        <v>136</v>
      </c>
      <c r="AV98" s="8">
        <v>148</v>
      </c>
      <c r="AW98" s="23">
        <f>AU98+AV98</f>
        <v>284</v>
      </c>
      <c r="AX98" s="16">
        <v>134</v>
      </c>
      <c r="AY98" s="8">
        <v>141</v>
      </c>
      <c r="AZ98" s="23">
        <f>AX98+AY98</f>
        <v>275</v>
      </c>
      <c r="BA98" s="16">
        <v>121</v>
      </c>
      <c r="BB98" s="8">
        <v>113</v>
      </c>
      <c r="BC98" s="23">
        <f>BA98+BB98</f>
        <v>234</v>
      </c>
      <c r="BD98" s="16">
        <v>131</v>
      </c>
      <c r="BE98" s="8">
        <v>125</v>
      </c>
      <c r="BF98" s="23">
        <f>BD98+BE98</f>
        <v>256</v>
      </c>
      <c r="BG98" s="16">
        <v>138</v>
      </c>
      <c r="BH98" s="8">
        <v>108</v>
      </c>
      <c r="BI98" s="23">
        <f>BG98+BH98</f>
        <v>246</v>
      </c>
      <c r="BJ98" s="16">
        <v>148</v>
      </c>
      <c r="BK98" s="8">
        <v>111</v>
      </c>
      <c r="BL98" s="23">
        <f>BJ98+BK98</f>
        <v>259</v>
      </c>
      <c r="BM98" s="16">
        <v>141</v>
      </c>
      <c r="BN98" s="8">
        <v>132</v>
      </c>
      <c r="BO98" s="23">
        <f>BM98+BN98</f>
        <v>273</v>
      </c>
      <c r="BP98" s="16">
        <v>107</v>
      </c>
      <c r="BQ98" s="8">
        <v>128</v>
      </c>
      <c r="BR98" s="23">
        <f>BP98+BQ98</f>
        <v>235</v>
      </c>
    </row>
    <row r="99" spans="1:70" x14ac:dyDescent="0.5">
      <c r="A99" s="181">
        <f t="shared" si="52"/>
        <v>14</v>
      </c>
      <c r="B99" s="16">
        <v>165</v>
      </c>
      <c r="C99" s="8">
        <v>145</v>
      </c>
      <c r="D99" s="23">
        <f>SUM(B99:C99)</f>
        <v>310</v>
      </c>
      <c r="E99" s="16">
        <v>159</v>
      </c>
      <c r="F99" s="8">
        <v>147</v>
      </c>
      <c r="G99" s="23">
        <f>SUM(E99:F99)</f>
        <v>306</v>
      </c>
      <c r="H99" s="16">
        <v>148</v>
      </c>
      <c r="I99" s="8">
        <v>150</v>
      </c>
      <c r="J99" s="23">
        <f>SUM(H99:I99)</f>
        <v>298</v>
      </c>
      <c r="K99" s="16">
        <v>139</v>
      </c>
      <c r="L99" s="8">
        <v>122</v>
      </c>
      <c r="M99" s="23">
        <f>SUM(K99:L99)</f>
        <v>261</v>
      </c>
      <c r="N99" s="16">
        <v>150</v>
      </c>
      <c r="O99" s="8">
        <v>144</v>
      </c>
      <c r="P99" s="23">
        <f>SUM(N99:O99)</f>
        <v>294</v>
      </c>
      <c r="Q99" s="16">
        <v>116</v>
      </c>
      <c r="R99" s="8">
        <v>142</v>
      </c>
      <c r="S99" s="23">
        <f>SUM(Q99:R99)</f>
        <v>258</v>
      </c>
      <c r="T99" s="16">
        <v>146</v>
      </c>
      <c r="U99" s="8">
        <v>114</v>
      </c>
      <c r="V99" s="23">
        <f>SUM(T99:U99)</f>
        <v>260</v>
      </c>
      <c r="W99" s="16">
        <v>133</v>
      </c>
      <c r="X99" s="8">
        <v>125</v>
      </c>
      <c r="Y99" s="23">
        <f>SUM(W99:X99)</f>
        <v>258</v>
      </c>
      <c r="Z99" s="16">
        <v>135</v>
      </c>
      <c r="AA99" s="8">
        <v>147</v>
      </c>
      <c r="AB99" s="23">
        <f>SUM(Z99:AA99)</f>
        <v>282</v>
      </c>
      <c r="AC99" s="16">
        <v>107</v>
      </c>
      <c r="AD99" s="8">
        <v>130</v>
      </c>
      <c r="AE99" s="23">
        <f>SUM(AC99:AD99)</f>
        <v>237</v>
      </c>
      <c r="AF99" s="16">
        <v>131</v>
      </c>
      <c r="AG99" s="8">
        <v>135</v>
      </c>
      <c r="AH99" s="23">
        <f>SUM(AF99:AG99)</f>
        <v>266</v>
      </c>
      <c r="AI99" s="16">
        <v>124</v>
      </c>
      <c r="AJ99" s="8">
        <v>134</v>
      </c>
      <c r="AK99" s="23">
        <f>SUM(AI99:AJ99)</f>
        <v>258</v>
      </c>
      <c r="AL99" s="16">
        <v>126</v>
      </c>
      <c r="AM99" s="8">
        <v>90</v>
      </c>
      <c r="AN99" s="23">
        <f>SUM(AL99:AM99)</f>
        <v>216</v>
      </c>
      <c r="AO99" s="16">
        <v>115</v>
      </c>
      <c r="AP99" s="8">
        <v>117</v>
      </c>
      <c r="AQ99" s="23">
        <f>SUM(AO99:AP99)</f>
        <v>232</v>
      </c>
      <c r="AR99" s="16">
        <v>129</v>
      </c>
      <c r="AS99" s="8">
        <v>151</v>
      </c>
      <c r="AT99" s="23">
        <f>SUM(AR99:AS99)</f>
        <v>280</v>
      </c>
      <c r="AU99" s="16">
        <v>122</v>
      </c>
      <c r="AV99" s="8">
        <v>110</v>
      </c>
      <c r="AW99" s="23">
        <f>SUM(AU99:AV99)</f>
        <v>232</v>
      </c>
      <c r="AX99" s="16">
        <v>137</v>
      </c>
      <c r="AY99" s="8">
        <v>145</v>
      </c>
      <c r="AZ99" s="23">
        <f>SUM(AX99:AY99)</f>
        <v>282</v>
      </c>
      <c r="BA99" s="16">
        <v>130</v>
      </c>
      <c r="BB99" s="8">
        <v>143</v>
      </c>
      <c r="BC99" s="23">
        <f>SUM(BA99:BB99)</f>
        <v>273</v>
      </c>
      <c r="BD99" s="16">
        <v>119</v>
      </c>
      <c r="BE99" s="8">
        <v>115</v>
      </c>
      <c r="BF99" s="23">
        <f>SUM(BD99:BE99)</f>
        <v>234</v>
      </c>
      <c r="BG99" s="16">
        <v>128</v>
      </c>
      <c r="BH99" s="8">
        <v>124</v>
      </c>
      <c r="BI99" s="23">
        <f>SUM(BG99:BH99)</f>
        <v>252</v>
      </c>
      <c r="BJ99" s="16">
        <v>139</v>
      </c>
      <c r="BK99" s="8">
        <v>113</v>
      </c>
      <c r="BL99" s="23">
        <f>SUM(BJ99:BK99)</f>
        <v>252</v>
      </c>
      <c r="BM99" s="16">
        <v>147</v>
      </c>
      <c r="BN99" s="8">
        <v>110</v>
      </c>
      <c r="BO99" s="23">
        <f>SUM(BM99:BN99)</f>
        <v>257</v>
      </c>
      <c r="BP99" s="16">
        <v>137</v>
      </c>
      <c r="BQ99" s="8">
        <v>129</v>
      </c>
      <c r="BR99" s="23">
        <f>SUM(BP99:BQ99)</f>
        <v>266</v>
      </c>
    </row>
    <row r="100" spans="1:70" x14ac:dyDescent="0.5">
      <c r="A100" s="181">
        <f t="shared" si="52"/>
        <v>13</v>
      </c>
      <c r="B100" s="16">
        <v>162</v>
      </c>
      <c r="C100" s="8">
        <v>161</v>
      </c>
      <c r="D100" s="23">
        <f>SUM(B100:C100)</f>
        <v>323</v>
      </c>
      <c r="E100" s="16">
        <v>165</v>
      </c>
      <c r="F100" s="8">
        <v>146</v>
      </c>
      <c r="G100" s="23">
        <f>SUM(E100:F100)</f>
        <v>311</v>
      </c>
      <c r="H100" s="16">
        <v>152</v>
      </c>
      <c r="I100" s="8">
        <v>145</v>
      </c>
      <c r="J100" s="23">
        <f>SUM(H100:I100)</f>
        <v>297</v>
      </c>
      <c r="K100" s="16">
        <v>148</v>
      </c>
      <c r="L100" s="8">
        <v>153</v>
      </c>
      <c r="M100" s="23">
        <f>SUM(K100:L100)</f>
        <v>301</v>
      </c>
      <c r="N100" s="16">
        <v>135</v>
      </c>
      <c r="O100" s="8">
        <v>120</v>
      </c>
      <c r="P100" s="23">
        <f>SUM(N100:O100)</f>
        <v>255</v>
      </c>
      <c r="Q100" s="16">
        <v>149</v>
      </c>
      <c r="R100" s="8">
        <v>141</v>
      </c>
      <c r="S100" s="23">
        <f>SUM(Q100:R100)</f>
        <v>290</v>
      </c>
      <c r="T100" s="16">
        <v>116</v>
      </c>
      <c r="U100" s="8">
        <v>141</v>
      </c>
      <c r="V100" s="23">
        <f>SUM(T100:U100)</f>
        <v>257</v>
      </c>
      <c r="W100" s="16">
        <v>146</v>
      </c>
      <c r="X100" s="8">
        <v>114</v>
      </c>
      <c r="Y100" s="23">
        <f>SUM(W100:X100)</f>
        <v>260</v>
      </c>
      <c r="Z100" s="16">
        <v>135</v>
      </c>
      <c r="AA100" s="8">
        <v>126</v>
      </c>
      <c r="AB100" s="23">
        <f>SUM(Z100:AA100)</f>
        <v>261</v>
      </c>
      <c r="AC100" s="16">
        <v>136</v>
      </c>
      <c r="AD100" s="8">
        <v>142</v>
      </c>
      <c r="AE100" s="23">
        <f>SUM(AC100:AD100)</f>
        <v>278</v>
      </c>
      <c r="AF100" s="16">
        <v>105</v>
      </c>
      <c r="AG100" s="8">
        <v>125</v>
      </c>
      <c r="AH100" s="23">
        <f>SUM(AF100:AG100)</f>
        <v>230</v>
      </c>
      <c r="AI100" s="16">
        <v>132</v>
      </c>
      <c r="AJ100" s="8">
        <v>133</v>
      </c>
      <c r="AK100" s="23">
        <f>SUM(AI100:AJ100)</f>
        <v>265</v>
      </c>
      <c r="AL100" s="16">
        <v>126</v>
      </c>
      <c r="AM100" s="8">
        <v>136</v>
      </c>
      <c r="AN100" s="23">
        <f>SUM(AL100:AM100)</f>
        <v>262</v>
      </c>
      <c r="AO100" s="16">
        <v>123</v>
      </c>
      <c r="AP100" s="8">
        <v>88</v>
      </c>
      <c r="AQ100" s="23">
        <f>SUM(AO100:AP100)</f>
        <v>211</v>
      </c>
      <c r="AR100" s="16">
        <v>120</v>
      </c>
      <c r="AS100" s="8">
        <v>120</v>
      </c>
      <c r="AT100" s="23">
        <f>SUM(AR100:AS100)</f>
        <v>240</v>
      </c>
      <c r="AU100" s="16">
        <v>136</v>
      </c>
      <c r="AV100" s="8">
        <v>146</v>
      </c>
      <c r="AW100" s="23">
        <f>SUM(AU100:AV100)</f>
        <v>282</v>
      </c>
      <c r="AX100" s="16">
        <v>122</v>
      </c>
      <c r="AY100" s="8">
        <v>111</v>
      </c>
      <c r="AZ100" s="23">
        <f>SUM(AX100:AY100)</f>
        <v>233</v>
      </c>
      <c r="BA100" s="16">
        <v>139</v>
      </c>
      <c r="BB100" s="8">
        <v>146</v>
      </c>
      <c r="BC100" s="23">
        <f>SUM(BA100:BB100)</f>
        <v>285</v>
      </c>
      <c r="BD100" s="16">
        <v>130</v>
      </c>
      <c r="BE100" s="8">
        <v>137</v>
      </c>
      <c r="BF100" s="23">
        <f>SUM(BD100:BE100)</f>
        <v>267</v>
      </c>
      <c r="BG100" s="16">
        <v>115</v>
      </c>
      <c r="BH100" s="8">
        <v>113</v>
      </c>
      <c r="BI100" s="23">
        <f>SUM(BG100:BH100)</f>
        <v>228</v>
      </c>
      <c r="BJ100" s="16">
        <v>127</v>
      </c>
      <c r="BK100" s="8">
        <v>123</v>
      </c>
      <c r="BL100" s="23">
        <f>SUM(BJ100:BK100)</f>
        <v>250</v>
      </c>
      <c r="BM100" s="16">
        <v>135</v>
      </c>
      <c r="BN100" s="8">
        <v>111</v>
      </c>
      <c r="BO100" s="23">
        <f>SUM(BM100:BN100)</f>
        <v>246</v>
      </c>
      <c r="BP100" s="16">
        <v>147</v>
      </c>
      <c r="BQ100" s="8">
        <v>109</v>
      </c>
      <c r="BR100" s="23">
        <f>SUM(BP100:BQ100)</f>
        <v>256</v>
      </c>
    </row>
    <row r="101" spans="1:70" x14ac:dyDescent="0.5">
      <c r="A101" s="181">
        <f t="shared" si="52"/>
        <v>12</v>
      </c>
      <c r="B101" s="16">
        <v>157</v>
      </c>
      <c r="C101" s="8">
        <v>112</v>
      </c>
      <c r="D101" s="23">
        <f>B101+C101</f>
        <v>269</v>
      </c>
      <c r="E101" s="16">
        <v>156</v>
      </c>
      <c r="F101" s="8">
        <v>152</v>
      </c>
      <c r="G101" s="23">
        <f>E101+F101</f>
        <v>308</v>
      </c>
      <c r="H101" s="16">
        <v>164</v>
      </c>
      <c r="I101" s="8">
        <v>142</v>
      </c>
      <c r="J101" s="23">
        <f>SUM(H101:I101)</f>
        <v>306</v>
      </c>
      <c r="K101" s="16">
        <v>151</v>
      </c>
      <c r="L101" s="8">
        <v>145</v>
      </c>
      <c r="M101" s="23">
        <f>SUM(K101:L101)</f>
        <v>296</v>
      </c>
      <c r="N101" s="16">
        <v>145</v>
      </c>
      <c r="O101" s="8">
        <v>155</v>
      </c>
      <c r="P101" s="23">
        <f>SUM(N101:O101)</f>
        <v>300</v>
      </c>
      <c r="Q101" s="16">
        <v>136</v>
      </c>
      <c r="R101" s="8">
        <v>121</v>
      </c>
      <c r="S101" s="23">
        <f>SUM(Q101:R101)</f>
        <v>257</v>
      </c>
      <c r="T101" s="16">
        <v>152</v>
      </c>
      <c r="U101" s="8">
        <v>149</v>
      </c>
      <c r="V101" s="23">
        <f>SUM(T101:U101)</f>
        <v>301</v>
      </c>
      <c r="W101" s="16">
        <v>108</v>
      </c>
      <c r="X101" s="8">
        <v>141</v>
      </c>
      <c r="Y101" s="23">
        <f>SUM(W101:X101)</f>
        <v>249</v>
      </c>
      <c r="Z101" s="16">
        <v>140</v>
      </c>
      <c r="AA101" s="8">
        <v>114</v>
      </c>
      <c r="AB101" s="23">
        <f>SUM(Z101:AA101)</f>
        <v>254</v>
      </c>
      <c r="AC101" s="16">
        <v>129</v>
      </c>
      <c r="AD101" s="8">
        <v>123</v>
      </c>
      <c r="AE101" s="23">
        <f>SUM(AC101:AD101)</f>
        <v>252</v>
      </c>
      <c r="AF101" s="16">
        <v>135</v>
      </c>
      <c r="AG101" s="8">
        <v>141</v>
      </c>
      <c r="AH101" s="23">
        <f>SUM(AF101:AG101)</f>
        <v>276</v>
      </c>
      <c r="AI101" s="16">
        <v>110</v>
      </c>
      <c r="AJ101" s="8">
        <v>124</v>
      </c>
      <c r="AK101" s="23">
        <f>SUM(AI101:AJ101)</f>
        <v>234</v>
      </c>
      <c r="AL101" s="16">
        <v>128</v>
      </c>
      <c r="AM101" s="8">
        <v>126</v>
      </c>
      <c r="AN101" s="23">
        <f>SUM(AL101:AM101)</f>
        <v>254</v>
      </c>
      <c r="AO101" s="16">
        <v>124</v>
      </c>
      <c r="AP101" s="8">
        <v>135</v>
      </c>
      <c r="AQ101" s="23">
        <f>SUM(AO101:AP101)</f>
        <v>259</v>
      </c>
      <c r="AR101" s="16">
        <v>120</v>
      </c>
      <c r="AS101" s="8">
        <v>91</v>
      </c>
      <c r="AT101" s="23">
        <f>SUM(AR101:AS101)</f>
        <v>211</v>
      </c>
      <c r="AU101" s="16">
        <v>112</v>
      </c>
      <c r="AV101" s="8">
        <v>118</v>
      </c>
      <c r="AW101" s="23">
        <f>SUM(AU101:AV101)</f>
        <v>230</v>
      </c>
      <c r="AX101" s="16">
        <v>131</v>
      </c>
      <c r="AY101" s="8">
        <v>146</v>
      </c>
      <c r="AZ101" s="23">
        <f>SUM(AX101:AY101)</f>
        <v>277</v>
      </c>
      <c r="BA101" s="16">
        <v>121</v>
      </c>
      <c r="BB101" s="8">
        <v>107</v>
      </c>
      <c r="BC101" s="23">
        <f>SUM(BA101:BB101)</f>
        <v>228</v>
      </c>
      <c r="BD101" s="16">
        <v>135</v>
      </c>
      <c r="BE101" s="8">
        <v>145</v>
      </c>
      <c r="BF101" s="23">
        <f>SUM(BD101:BE101)</f>
        <v>280</v>
      </c>
      <c r="BG101" s="16">
        <v>128</v>
      </c>
      <c r="BH101" s="8">
        <v>139</v>
      </c>
      <c r="BI101" s="23">
        <f>SUM(BG101:BH101)</f>
        <v>267</v>
      </c>
      <c r="BJ101" s="16">
        <v>112</v>
      </c>
      <c r="BK101" s="8">
        <v>112</v>
      </c>
      <c r="BL101" s="23">
        <f>SUM(BJ101:BK101)</f>
        <v>224</v>
      </c>
      <c r="BM101" s="16">
        <v>129</v>
      </c>
      <c r="BN101" s="8">
        <v>126</v>
      </c>
      <c r="BO101" s="23">
        <f>SUM(BM101:BN101)</f>
        <v>255</v>
      </c>
      <c r="BP101" s="16">
        <v>133</v>
      </c>
      <c r="BQ101" s="8">
        <v>109</v>
      </c>
      <c r="BR101" s="23">
        <f>SUM(BP101:BQ101)</f>
        <v>242</v>
      </c>
    </row>
    <row r="102" spans="1:70" x14ac:dyDescent="0.5">
      <c r="A102" s="181">
        <f t="shared" si="52"/>
        <v>11</v>
      </c>
      <c r="B102" s="16">
        <v>143</v>
      </c>
      <c r="C102" s="8">
        <v>132</v>
      </c>
      <c r="D102" s="23">
        <f>SUM(B102:C102)</f>
        <v>275</v>
      </c>
      <c r="E102" s="16">
        <v>155</v>
      </c>
      <c r="F102" s="8">
        <v>110</v>
      </c>
      <c r="G102" s="23">
        <f>SUM(E102:F102)</f>
        <v>265</v>
      </c>
      <c r="H102" s="16">
        <v>152</v>
      </c>
      <c r="I102" s="8">
        <v>153</v>
      </c>
      <c r="J102" s="23">
        <f>H102+I102</f>
        <v>305</v>
      </c>
      <c r="K102" s="16">
        <v>165</v>
      </c>
      <c r="L102" s="8">
        <v>142</v>
      </c>
      <c r="M102" s="23">
        <f>K102+L102</f>
        <v>307</v>
      </c>
      <c r="N102" s="16">
        <v>152</v>
      </c>
      <c r="O102" s="8">
        <v>139</v>
      </c>
      <c r="P102" s="23">
        <f>N102+O102</f>
        <v>291</v>
      </c>
      <c r="Q102" s="16">
        <v>135</v>
      </c>
      <c r="R102" s="8">
        <v>154</v>
      </c>
      <c r="S102" s="23">
        <f>Q102+R102</f>
        <v>289</v>
      </c>
      <c r="T102" s="16">
        <v>138</v>
      </c>
      <c r="U102" s="8">
        <v>118</v>
      </c>
      <c r="V102" s="23">
        <f>T102+U102</f>
        <v>256</v>
      </c>
      <c r="W102" s="16">
        <v>152</v>
      </c>
      <c r="X102" s="8">
        <v>148</v>
      </c>
      <c r="Y102" s="23">
        <f>W102+X102</f>
        <v>300</v>
      </c>
      <c r="Z102" s="16">
        <v>110</v>
      </c>
      <c r="AA102" s="8">
        <v>142</v>
      </c>
      <c r="AB102" s="23">
        <f>Z102+AA102</f>
        <v>252</v>
      </c>
      <c r="AC102" s="16">
        <v>137</v>
      </c>
      <c r="AD102" s="8">
        <v>116</v>
      </c>
      <c r="AE102" s="23">
        <f>AC102+AD102</f>
        <v>253</v>
      </c>
      <c r="AF102" s="16">
        <v>124</v>
      </c>
      <c r="AG102" s="8">
        <v>123</v>
      </c>
      <c r="AH102" s="23">
        <f>AF102+AG102</f>
        <v>247</v>
      </c>
      <c r="AI102" s="16">
        <v>132</v>
      </c>
      <c r="AJ102" s="8">
        <v>145</v>
      </c>
      <c r="AK102" s="23">
        <f>AI102+AJ102</f>
        <v>277</v>
      </c>
      <c r="AL102" s="16">
        <v>109</v>
      </c>
      <c r="AM102" s="8">
        <v>120</v>
      </c>
      <c r="AN102" s="23">
        <f>AL102+AM102</f>
        <v>229</v>
      </c>
      <c r="AO102" s="16">
        <v>130</v>
      </c>
      <c r="AP102" s="8">
        <v>127</v>
      </c>
      <c r="AQ102" s="23">
        <f>AO102+AP102</f>
        <v>257</v>
      </c>
      <c r="AR102" s="16">
        <v>126</v>
      </c>
      <c r="AS102" s="8">
        <v>133</v>
      </c>
      <c r="AT102" s="23">
        <f>AR102+AS102</f>
        <v>259</v>
      </c>
      <c r="AU102" s="16">
        <v>123</v>
      </c>
      <c r="AV102" s="8">
        <v>92</v>
      </c>
      <c r="AW102" s="23">
        <f>AU102+AV102</f>
        <v>215</v>
      </c>
      <c r="AX102" s="16">
        <v>116</v>
      </c>
      <c r="AY102" s="8">
        <v>114</v>
      </c>
      <c r="AZ102" s="23">
        <f>AX102+AY102</f>
        <v>230</v>
      </c>
      <c r="BA102" s="16">
        <v>133</v>
      </c>
      <c r="BB102" s="8">
        <v>149</v>
      </c>
      <c r="BC102" s="23">
        <f>BA102+BB102</f>
        <v>282</v>
      </c>
      <c r="BD102" s="16">
        <v>116</v>
      </c>
      <c r="BE102" s="8">
        <v>103</v>
      </c>
      <c r="BF102" s="23">
        <f>BD102+BE102</f>
        <v>219</v>
      </c>
      <c r="BG102" s="16">
        <v>129</v>
      </c>
      <c r="BH102" s="8">
        <v>141</v>
      </c>
      <c r="BI102" s="23">
        <f>BG102+BH102</f>
        <v>270</v>
      </c>
      <c r="BJ102" s="16">
        <v>129</v>
      </c>
      <c r="BK102" s="8">
        <v>137</v>
      </c>
      <c r="BL102" s="23">
        <f>BJ102+BK102</f>
        <v>266</v>
      </c>
      <c r="BM102" s="16">
        <v>115</v>
      </c>
      <c r="BN102" s="8">
        <v>113</v>
      </c>
      <c r="BO102" s="23">
        <f>BM102+BN102</f>
        <v>228</v>
      </c>
      <c r="BP102" s="16">
        <v>126</v>
      </c>
      <c r="BQ102" s="8">
        <v>121</v>
      </c>
      <c r="BR102" s="23">
        <f>BP102+BQ102</f>
        <v>247</v>
      </c>
    </row>
    <row r="103" spans="1:70" s="21" customFormat="1" ht="19.8" thickBot="1" x14ac:dyDescent="0.55000000000000004">
      <c r="A103" s="182">
        <f t="shared" si="52"/>
        <v>10</v>
      </c>
      <c r="B103" s="20">
        <v>134</v>
      </c>
      <c r="C103" s="21">
        <v>152</v>
      </c>
      <c r="D103" s="24">
        <f>SUM(B103:C103)</f>
        <v>286</v>
      </c>
      <c r="E103" s="20">
        <v>140</v>
      </c>
      <c r="F103" s="21">
        <v>127</v>
      </c>
      <c r="G103" s="24">
        <f>SUM(E103:F103)</f>
        <v>267</v>
      </c>
      <c r="H103" s="20">
        <v>154</v>
      </c>
      <c r="I103" s="21">
        <v>109</v>
      </c>
      <c r="J103" s="24">
        <f>SUM(H103:I103)</f>
        <v>263</v>
      </c>
      <c r="K103" s="20">
        <v>144</v>
      </c>
      <c r="L103" s="21">
        <v>150</v>
      </c>
      <c r="M103" s="24">
        <f>SUM(K103:L103)</f>
        <v>294</v>
      </c>
      <c r="N103" s="20">
        <v>164</v>
      </c>
      <c r="O103" s="21">
        <v>137</v>
      </c>
      <c r="P103" s="24">
        <f>SUM(N103:O103)</f>
        <v>301</v>
      </c>
      <c r="Q103" s="20">
        <v>153</v>
      </c>
      <c r="R103" s="21">
        <v>145</v>
      </c>
      <c r="S103" s="24">
        <f>SUM(Q103:R103)</f>
        <v>298</v>
      </c>
      <c r="T103" s="20">
        <v>135</v>
      </c>
      <c r="U103" s="21">
        <v>153</v>
      </c>
      <c r="V103" s="24">
        <f>SUM(T103:U103)</f>
        <v>288</v>
      </c>
      <c r="W103" s="20">
        <v>140</v>
      </c>
      <c r="X103" s="21">
        <v>113</v>
      </c>
      <c r="Y103" s="24">
        <f>SUM(W103:X103)</f>
        <v>253</v>
      </c>
      <c r="Z103" s="20">
        <v>152</v>
      </c>
      <c r="AA103" s="21">
        <v>144</v>
      </c>
      <c r="AB103" s="24">
        <f>SUM(Z103:AA103)</f>
        <v>296</v>
      </c>
      <c r="AC103" s="20">
        <v>106</v>
      </c>
      <c r="AD103" s="21">
        <v>141</v>
      </c>
      <c r="AE103" s="24">
        <f>SUM(AC103:AD103)</f>
        <v>247</v>
      </c>
      <c r="AF103" s="20">
        <v>140</v>
      </c>
      <c r="AG103" s="21">
        <v>111</v>
      </c>
      <c r="AH103" s="24">
        <f>SUM(AF103:AG103)</f>
        <v>251</v>
      </c>
      <c r="AI103" s="20">
        <v>123</v>
      </c>
      <c r="AJ103" s="21">
        <v>118</v>
      </c>
      <c r="AK103" s="24">
        <f>SUM(AI103:AJ103)</f>
        <v>241</v>
      </c>
      <c r="AL103" s="20">
        <v>131</v>
      </c>
      <c r="AM103" s="21">
        <v>144</v>
      </c>
      <c r="AN103" s="24">
        <f>SUM(AL103:AM103)</f>
        <v>275</v>
      </c>
      <c r="AO103" s="20">
        <v>114</v>
      </c>
      <c r="AP103" s="21">
        <v>117</v>
      </c>
      <c r="AQ103" s="24">
        <f>SUM(AO103:AP103)</f>
        <v>231</v>
      </c>
      <c r="AR103" s="20">
        <v>136</v>
      </c>
      <c r="AS103" s="21">
        <v>131</v>
      </c>
      <c r="AT103" s="24">
        <f>SUM(AR103:AS103)</f>
        <v>267</v>
      </c>
      <c r="AU103" s="20">
        <v>125</v>
      </c>
      <c r="AV103" s="21">
        <v>137</v>
      </c>
      <c r="AW103" s="24">
        <f>SUM(AU103:AV103)</f>
        <v>262</v>
      </c>
      <c r="AX103" s="20">
        <v>123</v>
      </c>
      <c r="AY103" s="21">
        <v>93</v>
      </c>
      <c r="AZ103" s="24">
        <f>SUM(AX103:AY103)</f>
        <v>216</v>
      </c>
      <c r="BA103" s="20">
        <v>116</v>
      </c>
      <c r="BB103" s="21">
        <v>114</v>
      </c>
      <c r="BC103" s="24">
        <f>SUM(BA103:BB103)</f>
        <v>230</v>
      </c>
      <c r="BD103" s="20">
        <v>133</v>
      </c>
      <c r="BE103" s="21">
        <v>151</v>
      </c>
      <c r="BF103" s="24">
        <f>SUM(BD103:BE103)</f>
        <v>284</v>
      </c>
      <c r="BG103" s="20">
        <v>116</v>
      </c>
      <c r="BH103" s="21">
        <v>100</v>
      </c>
      <c r="BI103" s="24">
        <f>SUM(BG103:BH103)</f>
        <v>216</v>
      </c>
      <c r="BJ103" s="20">
        <v>130</v>
      </c>
      <c r="BK103" s="21">
        <v>137</v>
      </c>
      <c r="BL103" s="24">
        <f>SUM(BJ103:BK103)</f>
        <v>267</v>
      </c>
      <c r="BM103" s="20">
        <v>131</v>
      </c>
      <c r="BN103" s="21">
        <v>138</v>
      </c>
      <c r="BO103" s="24">
        <f>SUM(BM103:BN103)</f>
        <v>269</v>
      </c>
      <c r="BP103" s="20">
        <v>116</v>
      </c>
      <c r="BQ103" s="21">
        <v>112</v>
      </c>
      <c r="BR103" s="24">
        <f>SUM(BP103:BQ103)</f>
        <v>228</v>
      </c>
    </row>
    <row r="104" spans="1:70" s="13" customFormat="1" x14ac:dyDescent="0.5">
      <c r="A104" s="180">
        <f t="shared" si="52"/>
        <v>9</v>
      </c>
      <c r="B104" s="17">
        <v>149</v>
      </c>
      <c r="C104" s="13">
        <v>107</v>
      </c>
      <c r="D104" s="25">
        <f>SUM(B104:C104)</f>
        <v>256</v>
      </c>
      <c r="E104" s="17">
        <v>132</v>
      </c>
      <c r="F104" s="13">
        <v>146</v>
      </c>
      <c r="G104" s="25">
        <f>SUM(E104:F104)</f>
        <v>278</v>
      </c>
      <c r="H104" s="17">
        <v>135</v>
      </c>
      <c r="I104" s="13">
        <v>124</v>
      </c>
      <c r="J104" s="25">
        <f>SUM(H104:I104)</f>
        <v>259</v>
      </c>
      <c r="K104" s="17">
        <v>159</v>
      </c>
      <c r="L104" s="13">
        <v>109</v>
      </c>
      <c r="M104" s="25">
        <f>SUM(K104:L104)</f>
        <v>268</v>
      </c>
      <c r="N104" s="17">
        <v>146</v>
      </c>
      <c r="O104" s="13">
        <v>147</v>
      </c>
      <c r="P104" s="25">
        <f>SUM(N104:O104)</f>
        <v>293</v>
      </c>
      <c r="Q104" s="17">
        <v>161</v>
      </c>
      <c r="R104" s="13">
        <v>133</v>
      </c>
      <c r="S104" s="25">
        <f>SUM(Q104:R104)</f>
        <v>294</v>
      </c>
      <c r="T104" s="17">
        <v>150</v>
      </c>
      <c r="U104" s="13">
        <v>143</v>
      </c>
      <c r="V104" s="25">
        <f>SUM(T104:U104)</f>
        <v>293</v>
      </c>
      <c r="W104" s="17">
        <v>136</v>
      </c>
      <c r="X104" s="13">
        <v>150</v>
      </c>
      <c r="Y104" s="25">
        <f>SUM(W104:X104)</f>
        <v>286</v>
      </c>
      <c r="Z104" s="17">
        <v>140</v>
      </c>
      <c r="AA104" s="13">
        <v>113</v>
      </c>
      <c r="AB104" s="25">
        <f>SUM(Z104:AA104)</f>
        <v>253</v>
      </c>
      <c r="AC104" s="17">
        <v>149</v>
      </c>
      <c r="AD104" s="13">
        <v>135</v>
      </c>
      <c r="AE104" s="25">
        <f>SUM(AC104:AD104)</f>
        <v>284</v>
      </c>
      <c r="AF104" s="17">
        <v>108</v>
      </c>
      <c r="AG104" s="13">
        <v>140</v>
      </c>
      <c r="AH104" s="25">
        <f>SUM(AF104:AG104)</f>
        <v>248</v>
      </c>
      <c r="AI104" s="17">
        <v>140</v>
      </c>
      <c r="AJ104" s="13">
        <v>111</v>
      </c>
      <c r="AK104" s="25">
        <f>SUM(AI104:AJ104)</f>
        <v>251</v>
      </c>
      <c r="AL104" s="17">
        <v>121</v>
      </c>
      <c r="AM104" s="13">
        <v>119</v>
      </c>
      <c r="AN104" s="25">
        <f>SUM(AL104:AM104)</f>
        <v>240</v>
      </c>
      <c r="AO104" s="17">
        <v>131</v>
      </c>
      <c r="AP104" s="13">
        <v>142</v>
      </c>
      <c r="AQ104" s="25">
        <f>SUM(AO104:AP104)</f>
        <v>273</v>
      </c>
      <c r="AR104" s="17">
        <v>113</v>
      </c>
      <c r="AS104" s="13">
        <v>120</v>
      </c>
      <c r="AT104" s="25">
        <f>SUM(AR104:AS104)</f>
        <v>233</v>
      </c>
      <c r="AU104" s="17">
        <v>137</v>
      </c>
      <c r="AV104" s="13">
        <v>132</v>
      </c>
      <c r="AW104" s="25">
        <f>SUM(AU104:AV104)</f>
        <v>269</v>
      </c>
      <c r="AX104" s="17">
        <v>122</v>
      </c>
      <c r="AY104" s="13">
        <v>133</v>
      </c>
      <c r="AZ104" s="25">
        <f>SUM(AX104:AY104)</f>
        <v>255</v>
      </c>
      <c r="BA104" s="17">
        <v>126</v>
      </c>
      <c r="BB104" s="13">
        <v>94</v>
      </c>
      <c r="BC104" s="25">
        <f>SUM(BA104:BB104)</f>
        <v>220</v>
      </c>
      <c r="BD104" s="17">
        <v>106</v>
      </c>
      <c r="BE104" s="13">
        <v>114</v>
      </c>
      <c r="BF104" s="25">
        <f>SUM(BD104:BE104)</f>
        <v>220</v>
      </c>
      <c r="BG104" s="17">
        <v>134</v>
      </c>
      <c r="BH104" s="13">
        <v>144</v>
      </c>
      <c r="BI104" s="25">
        <f>SUM(BG104:BH104)</f>
        <v>278</v>
      </c>
      <c r="BJ104" s="17">
        <v>115</v>
      </c>
      <c r="BK104" s="13">
        <v>101</v>
      </c>
      <c r="BL104" s="25">
        <f>SUM(BJ104:BK104)</f>
        <v>216</v>
      </c>
      <c r="BM104" s="17">
        <v>128</v>
      </c>
      <c r="BN104" s="13">
        <v>140</v>
      </c>
      <c r="BO104" s="25">
        <f>SUM(BM104:BN104)</f>
        <v>268</v>
      </c>
      <c r="BP104" s="17">
        <v>127</v>
      </c>
      <c r="BQ104" s="13">
        <v>139</v>
      </c>
      <c r="BR104" s="25">
        <f>SUM(BP104:BQ104)</f>
        <v>266</v>
      </c>
    </row>
    <row r="105" spans="1:70" x14ac:dyDescent="0.5">
      <c r="A105" s="181">
        <f t="shared" si="52"/>
        <v>8</v>
      </c>
      <c r="B105" s="16">
        <v>108</v>
      </c>
      <c r="C105" s="8">
        <v>108</v>
      </c>
      <c r="D105" s="23">
        <f>B105+C105</f>
        <v>216</v>
      </c>
      <c r="E105" s="16">
        <v>146</v>
      </c>
      <c r="F105" s="8">
        <v>107</v>
      </c>
      <c r="G105" s="23">
        <f>E105+F105</f>
        <v>253</v>
      </c>
      <c r="H105" s="16">
        <v>132</v>
      </c>
      <c r="I105" s="8">
        <v>142</v>
      </c>
      <c r="J105" s="23">
        <f>SUM(H105:I105)</f>
        <v>274</v>
      </c>
      <c r="K105" s="16">
        <v>138</v>
      </c>
      <c r="L105" s="8">
        <v>127</v>
      </c>
      <c r="M105" s="23">
        <f>SUM(K105:L105)</f>
        <v>265</v>
      </c>
      <c r="N105" s="16">
        <v>157</v>
      </c>
      <c r="O105" s="8">
        <v>107</v>
      </c>
      <c r="P105" s="23">
        <f>SUM(N105:O105)</f>
        <v>264</v>
      </c>
      <c r="Q105" s="16">
        <v>138</v>
      </c>
      <c r="R105" s="8">
        <v>144</v>
      </c>
      <c r="S105" s="23">
        <f>SUM(Q105:R105)</f>
        <v>282</v>
      </c>
      <c r="T105" s="16">
        <v>159</v>
      </c>
      <c r="U105" s="8">
        <v>129</v>
      </c>
      <c r="V105" s="23">
        <f>SUM(T105:U105)</f>
        <v>288</v>
      </c>
      <c r="W105" s="16">
        <v>149</v>
      </c>
      <c r="X105" s="8">
        <v>143</v>
      </c>
      <c r="Y105" s="23">
        <f>SUM(W105:X105)</f>
        <v>292</v>
      </c>
      <c r="Z105" s="16">
        <v>138</v>
      </c>
      <c r="AA105" s="8">
        <v>152</v>
      </c>
      <c r="AB105" s="23">
        <f>SUM(Z105:AA105)</f>
        <v>290</v>
      </c>
      <c r="AC105" s="16">
        <v>136</v>
      </c>
      <c r="AD105" s="8">
        <v>114</v>
      </c>
      <c r="AE105" s="23">
        <f>SUM(AC105:AD105)</f>
        <v>250</v>
      </c>
      <c r="AF105" s="16">
        <v>144</v>
      </c>
      <c r="AG105" s="8">
        <v>128</v>
      </c>
      <c r="AH105" s="23">
        <f>SUM(AF105:AG105)</f>
        <v>272</v>
      </c>
      <c r="AI105" s="16">
        <v>109</v>
      </c>
      <c r="AJ105" s="8">
        <v>141</v>
      </c>
      <c r="AK105" s="23">
        <f>SUM(AI105:AJ105)</f>
        <v>250</v>
      </c>
      <c r="AL105" s="16">
        <v>133</v>
      </c>
      <c r="AM105" s="8">
        <v>113</v>
      </c>
      <c r="AN105" s="23">
        <f>SUM(AL105:AM105)</f>
        <v>246</v>
      </c>
      <c r="AO105" s="16">
        <v>124</v>
      </c>
      <c r="AP105" s="8">
        <v>118</v>
      </c>
      <c r="AQ105" s="23">
        <f>SUM(AO105:AP105)</f>
        <v>242</v>
      </c>
      <c r="AR105" s="16">
        <v>129</v>
      </c>
      <c r="AS105" s="8">
        <v>141</v>
      </c>
      <c r="AT105" s="23">
        <f>SUM(AR105:AS105)</f>
        <v>270</v>
      </c>
      <c r="AU105" s="16">
        <v>110</v>
      </c>
      <c r="AV105" s="8">
        <v>117</v>
      </c>
      <c r="AW105" s="23">
        <f>SUM(AU105:AV105)</f>
        <v>227</v>
      </c>
      <c r="AX105" s="16">
        <v>131</v>
      </c>
      <c r="AY105" s="8">
        <v>127</v>
      </c>
      <c r="AZ105" s="23">
        <f>SUM(AX105:AY105)</f>
        <v>258</v>
      </c>
      <c r="BA105" s="16">
        <v>118</v>
      </c>
      <c r="BB105" s="8">
        <v>130</v>
      </c>
      <c r="BC105" s="23">
        <f>SUM(BA105:BB105)</f>
        <v>248</v>
      </c>
      <c r="BD105" s="16">
        <v>122</v>
      </c>
      <c r="BE105" s="8">
        <v>91</v>
      </c>
      <c r="BF105" s="23">
        <f>SUM(BD105:BE105)</f>
        <v>213</v>
      </c>
      <c r="BG105" s="16">
        <v>109</v>
      </c>
      <c r="BH105" s="8">
        <v>114</v>
      </c>
      <c r="BI105" s="23">
        <f>SUM(BG105:BH105)</f>
        <v>223</v>
      </c>
      <c r="BJ105" s="16">
        <v>126</v>
      </c>
      <c r="BK105" s="8">
        <v>146</v>
      </c>
      <c r="BL105" s="23">
        <f>SUM(BJ105:BK105)</f>
        <v>272</v>
      </c>
      <c r="BM105" s="16">
        <v>117</v>
      </c>
      <c r="BN105" s="8">
        <v>98</v>
      </c>
      <c r="BO105" s="23">
        <f>SUM(BM105:BN105)</f>
        <v>215</v>
      </c>
      <c r="BP105" s="16">
        <v>133</v>
      </c>
      <c r="BQ105" s="8">
        <v>137</v>
      </c>
      <c r="BR105" s="23">
        <f>SUM(BP105:BQ105)</f>
        <v>270</v>
      </c>
    </row>
    <row r="106" spans="1:70" x14ac:dyDescent="0.5">
      <c r="A106" s="181">
        <f t="shared" si="52"/>
        <v>7</v>
      </c>
      <c r="B106" s="16">
        <v>115</v>
      </c>
      <c r="C106" s="8">
        <v>127</v>
      </c>
      <c r="D106" s="23">
        <f>SUM(B106:C106)</f>
        <v>242</v>
      </c>
      <c r="E106" s="16">
        <v>110</v>
      </c>
      <c r="F106" s="8">
        <v>99</v>
      </c>
      <c r="G106" s="23">
        <f>SUM(E106:F106)</f>
        <v>209</v>
      </c>
      <c r="H106" s="16">
        <v>143</v>
      </c>
      <c r="I106" s="8">
        <v>103</v>
      </c>
      <c r="J106" s="23">
        <f>H106+I106</f>
        <v>246</v>
      </c>
      <c r="K106" s="16">
        <v>132</v>
      </c>
      <c r="L106" s="8">
        <v>139</v>
      </c>
      <c r="M106" s="23">
        <f>K106+L106</f>
        <v>271</v>
      </c>
      <c r="N106" s="16">
        <v>138</v>
      </c>
      <c r="O106" s="8">
        <v>123</v>
      </c>
      <c r="P106" s="23">
        <f>N106+O106</f>
        <v>261</v>
      </c>
      <c r="Q106" s="16">
        <v>151</v>
      </c>
      <c r="R106" s="8">
        <v>108</v>
      </c>
      <c r="S106" s="23">
        <f>Q106+R106</f>
        <v>259</v>
      </c>
      <c r="T106" s="16">
        <v>138</v>
      </c>
      <c r="U106" s="8">
        <v>142</v>
      </c>
      <c r="V106" s="23">
        <f>T106+U106</f>
        <v>280</v>
      </c>
      <c r="W106" s="16">
        <v>159</v>
      </c>
      <c r="X106" s="8">
        <v>126</v>
      </c>
      <c r="Y106" s="23">
        <f>W106+X106</f>
        <v>285</v>
      </c>
      <c r="Z106" s="16">
        <v>144</v>
      </c>
      <c r="AA106" s="8">
        <v>133</v>
      </c>
      <c r="AB106" s="23">
        <f>Z106+AA106</f>
        <v>277</v>
      </c>
      <c r="AC106" s="16">
        <v>133</v>
      </c>
      <c r="AD106" s="8">
        <v>149</v>
      </c>
      <c r="AE106" s="23">
        <f>AC106+AD106</f>
        <v>282</v>
      </c>
      <c r="AF106" s="16">
        <v>138</v>
      </c>
      <c r="AG106" s="8">
        <v>114</v>
      </c>
      <c r="AH106" s="23">
        <f>AF106+AG106</f>
        <v>252</v>
      </c>
      <c r="AI106" s="16">
        <v>148</v>
      </c>
      <c r="AJ106" s="8">
        <v>133</v>
      </c>
      <c r="AK106" s="23">
        <f>AI106+AJ106</f>
        <v>281</v>
      </c>
      <c r="AL106" s="16">
        <v>108</v>
      </c>
      <c r="AM106" s="8">
        <v>141</v>
      </c>
      <c r="AN106" s="23">
        <f>AL106+AM106</f>
        <v>249</v>
      </c>
      <c r="AO106" s="16">
        <v>131</v>
      </c>
      <c r="AP106" s="8">
        <v>112</v>
      </c>
      <c r="AQ106" s="23">
        <f>AO106+AP106</f>
        <v>243</v>
      </c>
      <c r="AR106" s="16">
        <v>125</v>
      </c>
      <c r="AS106" s="8">
        <v>122</v>
      </c>
      <c r="AT106" s="23">
        <f>AR106+AS106</f>
        <v>247</v>
      </c>
      <c r="AU106" s="16">
        <v>131</v>
      </c>
      <c r="AV106" s="8">
        <v>141</v>
      </c>
      <c r="AW106" s="23">
        <f>AU106+AV106</f>
        <v>272</v>
      </c>
      <c r="AX106" s="16">
        <v>111</v>
      </c>
      <c r="AY106" s="8">
        <v>116</v>
      </c>
      <c r="AZ106" s="23">
        <f>AX106+AY106</f>
        <v>227</v>
      </c>
      <c r="BA106" s="16">
        <v>123</v>
      </c>
      <c r="BB106" s="8">
        <v>125</v>
      </c>
      <c r="BC106" s="23">
        <f>BA106+BB106</f>
        <v>248</v>
      </c>
      <c r="BD106" s="16">
        <v>119</v>
      </c>
      <c r="BE106" s="8">
        <v>129</v>
      </c>
      <c r="BF106" s="23">
        <f>BD106+BE106</f>
        <v>248</v>
      </c>
      <c r="BG106" s="16">
        <v>120</v>
      </c>
      <c r="BH106" s="8">
        <v>91</v>
      </c>
      <c r="BI106" s="23">
        <f>BG106+BH106</f>
        <v>211</v>
      </c>
      <c r="BJ106" s="16">
        <v>109</v>
      </c>
      <c r="BK106" s="8">
        <v>113</v>
      </c>
      <c r="BL106" s="23">
        <f>BJ106+BK106</f>
        <v>222</v>
      </c>
      <c r="BM106" s="16">
        <v>124</v>
      </c>
      <c r="BN106" s="8">
        <v>146</v>
      </c>
      <c r="BO106" s="23">
        <f>BM106+BN106</f>
        <v>270</v>
      </c>
      <c r="BP106" s="16">
        <v>114</v>
      </c>
      <c r="BQ106" s="8">
        <v>100</v>
      </c>
      <c r="BR106" s="23">
        <f>BP106+BQ106</f>
        <v>214</v>
      </c>
    </row>
    <row r="107" spans="1:70" x14ac:dyDescent="0.5">
      <c r="A107" s="181">
        <f t="shared" si="52"/>
        <v>6</v>
      </c>
      <c r="B107" s="16">
        <v>134</v>
      </c>
      <c r="C107" s="8">
        <v>116</v>
      </c>
      <c r="D107" s="23">
        <f>SUM(B107:C107)</f>
        <v>250</v>
      </c>
      <c r="E107" s="16">
        <v>110</v>
      </c>
      <c r="F107" s="8">
        <v>123</v>
      </c>
      <c r="G107" s="23">
        <f>SUM(E107:F107)</f>
        <v>233</v>
      </c>
      <c r="H107" s="16">
        <v>106</v>
      </c>
      <c r="I107" s="8">
        <v>97</v>
      </c>
      <c r="J107" s="23">
        <f>SUM(H107:I107)</f>
        <v>203</v>
      </c>
      <c r="K107" s="16">
        <v>141</v>
      </c>
      <c r="L107" s="8">
        <v>104</v>
      </c>
      <c r="M107" s="23">
        <f>SUM(K107:L107)</f>
        <v>245</v>
      </c>
      <c r="N107" s="16">
        <v>132</v>
      </c>
      <c r="O107" s="8">
        <v>131</v>
      </c>
      <c r="P107" s="23">
        <f>SUM(N107:O107)</f>
        <v>263</v>
      </c>
      <c r="Q107" s="16">
        <v>136</v>
      </c>
      <c r="R107" s="8">
        <v>122</v>
      </c>
      <c r="S107" s="23">
        <f>SUM(Q107:R107)</f>
        <v>258</v>
      </c>
      <c r="T107" s="16">
        <v>151</v>
      </c>
      <c r="U107" s="8">
        <v>107</v>
      </c>
      <c r="V107" s="23">
        <f>SUM(T107:U107)</f>
        <v>258</v>
      </c>
      <c r="W107" s="16">
        <v>139</v>
      </c>
      <c r="X107" s="8">
        <v>140</v>
      </c>
      <c r="Y107" s="23">
        <f>SUM(W107:X107)</f>
        <v>279</v>
      </c>
      <c r="Z107" s="16">
        <v>155</v>
      </c>
      <c r="AA107" s="8">
        <v>121</v>
      </c>
      <c r="AB107" s="23">
        <f>SUM(Z107:AA107)</f>
        <v>276</v>
      </c>
      <c r="AC107" s="16">
        <v>144</v>
      </c>
      <c r="AD107" s="8">
        <v>134</v>
      </c>
      <c r="AE107" s="23">
        <f>SUM(AC107:AD107)</f>
        <v>278</v>
      </c>
      <c r="AF107" s="16">
        <v>132</v>
      </c>
      <c r="AG107" s="8">
        <v>149</v>
      </c>
      <c r="AH107" s="23">
        <f>SUM(AF107:AG107)</f>
        <v>281</v>
      </c>
      <c r="AI107" s="16">
        <v>138</v>
      </c>
      <c r="AJ107" s="8">
        <v>114</v>
      </c>
      <c r="AK107" s="23">
        <f>SUM(AI107:AJ107)</f>
        <v>252</v>
      </c>
      <c r="AL107" s="16">
        <v>147</v>
      </c>
      <c r="AM107" s="8">
        <v>132</v>
      </c>
      <c r="AN107" s="23">
        <f>SUM(AL107:AM107)</f>
        <v>279</v>
      </c>
      <c r="AO107" s="16">
        <v>108</v>
      </c>
      <c r="AP107" s="8">
        <v>138</v>
      </c>
      <c r="AQ107" s="23">
        <f>SUM(AO107:AP107)</f>
        <v>246</v>
      </c>
      <c r="AR107" s="16">
        <v>131</v>
      </c>
      <c r="AS107" s="8">
        <v>112</v>
      </c>
      <c r="AT107" s="23">
        <f>SUM(AR107:AS107)</f>
        <v>243</v>
      </c>
      <c r="AU107" s="16">
        <v>120</v>
      </c>
      <c r="AV107" s="8">
        <v>127</v>
      </c>
      <c r="AW107" s="23">
        <f>SUM(AU107:AV107)</f>
        <v>247</v>
      </c>
      <c r="AX107" s="16">
        <v>129</v>
      </c>
      <c r="AY107" s="8">
        <v>136</v>
      </c>
      <c r="AZ107" s="23">
        <f>SUM(AX107:AY107)</f>
        <v>265</v>
      </c>
      <c r="BA107" s="16">
        <v>109</v>
      </c>
      <c r="BB107" s="8">
        <v>115</v>
      </c>
      <c r="BC107" s="23">
        <f>SUM(BA107:BB107)</f>
        <v>224</v>
      </c>
      <c r="BD107" s="16">
        <v>127</v>
      </c>
      <c r="BE107" s="8">
        <v>117</v>
      </c>
      <c r="BF107" s="23">
        <f>SUM(BD107:BE107)</f>
        <v>244</v>
      </c>
      <c r="BG107" s="16">
        <v>124</v>
      </c>
      <c r="BH107" s="8">
        <v>130</v>
      </c>
      <c r="BI107" s="23">
        <f>SUM(BG107:BH107)</f>
        <v>254</v>
      </c>
      <c r="BJ107" s="16">
        <v>113</v>
      </c>
      <c r="BK107" s="8">
        <v>89</v>
      </c>
      <c r="BL107" s="23">
        <f>SUM(BJ107:BK107)</f>
        <v>202</v>
      </c>
      <c r="BM107" s="16">
        <v>109</v>
      </c>
      <c r="BN107" s="8">
        <v>109</v>
      </c>
      <c r="BO107" s="23">
        <f>SUM(BM107:BN107)</f>
        <v>218</v>
      </c>
      <c r="BP107" s="16">
        <v>121</v>
      </c>
      <c r="BQ107" s="8">
        <v>145</v>
      </c>
      <c r="BR107" s="23">
        <f>SUM(BP107:BQ107)</f>
        <v>266</v>
      </c>
    </row>
    <row r="108" spans="1:70" x14ac:dyDescent="0.5">
      <c r="A108" s="181">
        <f t="shared" si="52"/>
        <v>5</v>
      </c>
      <c r="B108" s="16">
        <v>106</v>
      </c>
      <c r="C108" s="8">
        <v>111</v>
      </c>
      <c r="D108" s="23">
        <f>SUM(B108:C108)</f>
        <v>217</v>
      </c>
      <c r="E108" s="16">
        <v>131</v>
      </c>
      <c r="F108" s="8">
        <v>118</v>
      </c>
      <c r="G108" s="23">
        <f>SUM(E108:F108)</f>
        <v>249</v>
      </c>
      <c r="H108" s="16">
        <v>110</v>
      </c>
      <c r="I108" s="8">
        <v>124</v>
      </c>
      <c r="J108" s="23">
        <f>SUM(H108:I108)</f>
        <v>234</v>
      </c>
      <c r="K108" s="16">
        <v>106</v>
      </c>
      <c r="L108" s="8">
        <v>97</v>
      </c>
      <c r="M108" s="23">
        <f>SUM(K108:L108)</f>
        <v>203</v>
      </c>
      <c r="N108" s="16">
        <v>135</v>
      </c>
      <c r="O108" s="8">
        <v>107</v>
      </c>
      <c r="P108" s="23">
        <f>SUM(N108:O108)</f>
        <v>242</v>
      </c>
      <c r="Q108" s="16">
        <v>124</v>
      </c>
      <c r="R108" s="8">
        <v>127</v>
      </c>
      <c r="S108" s="23">
        <f>SUM(Q108:R108)</f>
        <v>251</v>
      </c>
      <c r="T108" s="16">
        <v>132</v>
      </c>
      <c r="U108" s="8">
        <v>127</v>
      </c>
      <c r="V108" s="23">
        <f>SUM(T108:U108)</f>
        <v>259</v>
      </c>
      <c r="W108" s="16">
        <v>150</v>
      </c>
      <c r="X108" s="8">
        <v>107</v>
      </c>
      <c r="Y108" s="23">
        <f>SUM(W108:X108)</f>
        <v>257</v>
      </c>
      <c r="Z108" s="16">
        <v>140</v>
      </c>
      <c r="AA108" s="8">
        <v>139</v>
      </c>
      <c r="AB108" s="23">
        <f>SUM(Z108:AA108)</f>
        <v>279</v>
      </c>
      <c r="AC108" s="16">
        <v>152</v>
      </c>
      <c r="AD108" s="8">
        <v>116</v>
      </c>
      <c r="AE108" s="23">
        <f>SUM(AC108:AD108)</f>
        <v>268</v>
      </c>
      <c r="AF108" s="16">
        <v>142</v>
      </c>
      <c r="AG108" s="8">
        <v>138</v>
      </c>
      <c r="AH108" s="23">
        <f>SUM(AF108:AG108)</f>
        <v>280</v>
      </c>
      <c r="AI108" s="16">
        <v>126</v>
      </c>
      <c r="AJ108" s="8">
        <v>149</v>
      </c>
      <c r="AK108" s="23">
        <f>SUM(AI108:AJ108)</f>
        <v>275</v>
      </c>
      <c r="AL108" s="16">
        <v>137</v>
      </c>
      <c r="AM108" s="8">
        <v>115</v>
      </c>
      <c r="AN108" s="23">
        <f>SUM(AL108:AM108)</f>
        <v>252</v>
      </c>
      <c r="AO108" s="16">
        <v>146</v>
      </c>
      <c r="AP108" s="8">
        <v>128</v>
      </c>
      <c r="AQ108" s="23">
        <f>SUM(AO108:AP108)</f>
        <v>274</v>
      </c>
      <c r="AR108" s="16">
        <v>110</v>
      </c>
      <c r="AS108" s="8">
        <v>133</v>
      </c>
      <c r="AT108" s="23">
        <f>SUM(AR108:AS108)</f>
        <v>243</v>
      </c>
      <c r="AU108" s="16">
        <v>130</v>
      </c>
      <c r="AV108" s="8">
        <v>116</v>
      </c>
      <c r="AW108" s="23">
        <f>SUM(AU108:AV108)</f>
        <v>246</v>
      </c>
      <c r="AX108" s="16">
        <v>116</v>
      </c>
      <c r="AY108" s="8">
        <v>122</v>
      </c>
      <c r="AZ108" s="23">
        <f>SUM(AX108:AY108)</f>
        <v>238</v>
      </c>
      <c r="BA108" s="16">
        <v>128</v>
      </c>
      <c r="BB108" s="8">
        <v>132</v>
      </c>
      <c r="BC108" s="23">
        <f>SUM(BA108:BB108)</f>
        <v>260</v>
      </c>
      <c r="BD108" s="16">
        <v>113</v>
      </c>
      <c r="BE108" s="8">
        <v>115</v>
      </c>
      <c r="BF108" s="23">
        <f>SUM(BD108:BE108)</f>
        <v>228</v>
      </c>
      <c r="BG108" s="16">
        <v>128</v>
      </c>
      <c r="BH108" s="8">
        <v>115</v>
      </c>
      <c r="BI108" s="23">
        <f>SUM(BG108:BH108)</f>
        <v>243</v>
      </c>
      <c r="BJ108" s="16">
        <v>125</v>
      </c>
      <c r="BK108" s="8">
        <v>131</v>
      </c>
      <c r="BL108" s="23">
        <f>SUM(BJ108:BK108)</f>
        <v>256</v>
      </c>
      <c r="BM108" s="16">
        <v>115</v>
      </c>
      <c r="BN108" s="8">
        <v>87</v>
      </c>
      <c r="BO108" s="23">
        <f>SUM(BM108:BN108)</f>
        <v>202</v>
      </c>
      <c r="BP108" s="16">
        <v>114</v>
      </c>
      <c r="BQ108" s="8">
        <v>110</v>
      </c>
      <c r="BR108" s="23">
        <f>SUM(BP108:BQ108)</f>
        <v>224</v>
      </c>
    </row>
    <row r="109" spans="1:70" x14ac:dyDescent="0.5">
      <c r="A109" s="181">
        <f t="shared" si="52"/>
        <v>4</v>
      </c>
      <c r="B109" s="16">
        <v>117</v>
      </c>
      <c r="C109" s="8">
        <v>108</v>
      </c>
      <c r="D109" s="23">
        <f>B109+C109</f>
        <v>225</v>
      </c>
      <c r="E109" s="16">
        <v>107</v>
      </c>
      <c r="F109" s="8">
        <v>108</v>
      </c>
      <c r="G109" s="23">
        <f>E109+F109</f>
        <v>215</v>
      </c>
      <c r="H109" s="16">
        <v>130</v>
      </c>
      <c r="I109" s="8">
        <v>117</v>
      </c>
      <c r="J109" s="23">
        <f>SUM(H109:I109)</f>
        <v>247</v>
      </c>
      <c r="K109" s="16">
        <v>112</v>
      </c>
      <c r="L109" s="8">
        <v>127</v>
      </c>
      <c r="M109" s="23">
        <f>SUM(K109:L109)</f>
        <v>239</v>
      </c>
      <c r="N109" s="16">
        <v>106</v>
      </c>
      <c r="O109" s="8">
        <v>97</v>
      </c>
      <c r="P109" s="23">
        <f>SUM(N109:O109)</f>
        <v>203</v>
      </c>
      <c r="Q109" s="16">
        <v>131</v>
      </c>
      <c r="R109" s="8">
        <v>105</v>
      </c>
      <c r="S109" s="23">
        <f>SUM(Q109:R109)</f>
        <v>236</v>
      </c>
      <c r="T109" s="16">
        <v>124</v>
      </c>
      <c r="U109" s="8">
        <v>122</v>
      </c>
      <c r="V109" s="23">
        <f>SUM(T109:U109)</f>
        <v>246</v>
      </c>
      <c r="W109" s="16">
        <v>125</v>
      </c>
      <c r="X109" s="8">
        <v>118</v>
      </c>
      <c r="Y109" s="23">
        <f>SUM(W109:X109)</f>
        <v>243</v>
      </c>
      <c r="Z109" s="16">
        <v>149</v>
      </c>
      <c r="AA109" s="8">
        <v>104</v>
      </c>
      <c r="AB109" s="23">
        <f>SUM(Z109:AA109)</f>
        <v>253</v>
      </c>
      <c r="AC109" s="16">
        <v>139</v>
      </c>
      <c r="AD109" s="8">
        <v>138</v>
      </c>
      <c r="AE109" s="23">
        <f>SUM(AC109:AD109)</f>
        <v>277</v>
      </c>
      <c r="AF109" s="16">
        <v>153</v>
      </c>
      <c r="AG109" s="8">
        <v>115</v>
      </c>
      <c r="AH109" s="23">
        <f>SUM(AF109:AG109)</f>
        <v>268</v>
      </c>
      <c r="AI109" s="16">
        <v>144</v>
      </c>
      <c r="AJ109" s="8">
        <v>139</v>
      </c>
      <c r="AK109" s="23">
        <f>SUM(AI109:AJ109)</f>
        <v>283</v>
      </c>
      <c r="AL109" s="16">
        <v>127</v>
      </c>
      <c r="AM109" s="8">
        <v>146</v>
      </c>
      <c r="AN109" s="23">
        <f>SUM(AL109:AM109)</f>
        <v>273</v>
      </c>
      <c r="AO109" s="16">
        <v>134</v>
      </c>
      <c r="AP109" s="8">
        <v>113</v>
      </c>
      <c r="AQ109" s="23">
        <f>SUM(AO109:AP109)</f>
        <v>247</v>
      </c>
      <c r="AR109" s="16">
        <v>143</v>
      </c>
      <c r="AS109" s="8">
        <v>125</v>
      </c>
      <c r="AT109" s="23">
        <f>SUM(AR109:AS109)</f>
        <v>268</v>
      </c>
      <c r="AU109" s="16">
        <v>109</v>
      </c>
      <c r="AV109" s="8">
        <v>131</v>
      </c>
      <c r="AW109" s="23">
        <f>SUM(AU109:AV109)</f>
        <v>240</v>
      </c>
      <c r="AX109" s="16">
        <v>128</v>
      </c>
      <c r="AY109" s="8">
        <v>115</v>
      </c>
      <c r="AZ109" s="23">
        <f>SUM(AX109:AY109)</f>
        <v>243</v>
      </c>
      <c r="BA109" s="16">
        <v>114</v>
      </c>
      <c r="BB109" s="8">
        <v>117</v>
      </c>
      <c r="BC109" s="23">
        <f>SUM(BA109:BB109)</f>
        <v>231</v>
      </c>
      <c r="BD109" s="16">
        <v>127</v>
      </c>
      <c r="BE109" s="8">
        <v>132</v>
      </c>
      <c r="BF109" s="23">
        <f>SUM(BD109:BE109)</f>
        <v>259</v>
      </c>
      <c r="BG109" s="16">
        <v>109</v>
      </c>
      <c r="BH109" s="8">
        <v>115</v>
      </c>
      <c r="BI109" s="23">
        <f>SUM(BG109:BH109)</f>
        <v>224</v>
      </c>
      <c r="BJ109" s="16">
        <v>125</v>
      </c>
      <c r="BK109" s="8">
        <v>107</v>
      </c>
      <c r="BL109" s="23">
        <f>SUM(BJ109:BK109)</f>
        <v>232</v>
      </c>
      <c r="BM109" s="16">
        <v>128</v>
      </c>
      <c r="BN109" s="8">
        <v>134</v>
      </c>
      <c r="BO109" s="23">
        <f>SUM(BM109:BN109)</f>
        <v>262</v>
      </c>
      <c r="BP109" s="16">
        <v>118</v>
      </c>
      <c r="BQ109" s="8">
        <v>87</v>
      </c>
      <c r="BR109" s="23">
        <f>SUM(BP109:BQ109)</f>
        <v>205</v>
      </c>
    </row>
    <row r="110" spans="1:70" x14ac:dyDescent="0.5">
      <c r="A110" s="181">
        <f t="shared" si="52"/>
        <v>3</v>
      </c>
      <c r="B110" s="16">
        <v>110</v>
      </c>
      <c r="C110" s="8">
        <v>94</v>
      </c>
      <c r="D110" s="23">
        <f>SUM(B110:C110)</f>
        <v>204</v>
      </c>
      <c r="E110" s="16">
        <v>110</v>
      </c>
      <c r="F110" s="8">
        <v>103</v>
      </c>
      <c r="G110" s="23">
        <f>SUM(E110:F110)</f>
        <v>213</v>
      </c>
      <c r="H110" s="16">
        <v>104</v>
      </c>
      <c r="I110" s="8">
        <v>106</v>
      </c>
      <c r="J110" s="23">
        <f>H110+I110</f>
        <v>210</v>
      </c>
      <c r="K110" s="16">
        <v>127</v>
      </c>
      <c r="L110" s="8">
        <v>114</v>
      </c>
      <c r="M110" s="23">
        <f>K110+L110</f>
        <v>241</v>
      </c>
      <c r="N110" s="16">
        <v>104</v>
      </c>
      <c r="O110" s="8">
        <v>121</v>
      </c>
      <c r="P110" s="23">
        <f>N110+O110</f>
        <v>225</v>
      </c>
      <c r="Q110" s="16">
        <v>106</v>
      </c>
      <c r="R110" s="8">
        <v>91</v>
      </c>
      <c r="S110" s="23">
        <f>Q110+R110</f>
        <v>197</v>
      </c>
      <c r="T110" s="16">
        <v>130</v>
      </c>
      <c r="U110" s="8">
        <v>102</v>
      </c>
      <c r="V110" s="23">
        <f>T110+U110</f>
        <v>232</v>
      </c>
      <c r="W110" s="16">
        <v>128</v>
      </c>
      <c r="X110" s="8">
        <v>117</v>
      </c>
      <c r="Y110" s="23">
        <f>W110+X110</f>
        <v>245</v>
      </c>
      <c r="Z110" s="16">
        <v>126</v>
      </c>
      <c r="AA110" s="8">
        <v>115</v>
      </c>
      <c r="AB110" s="23">
        <f>Z110+AA110</f>
        <v>241</v>
      </c>
      <c r="AC110" s="16">
        <v>150</v>
      </c>
      <c r="AD110" s="8">
        <v>104</v>
      </c>
      <c r="AE110" s="23">
        <f>AC110+AD110</f>
        <v>254</v>
      </c>
      <c r="AF110" s="16">
        <v>141</v>
      </c>
      <c r="AG110" s="8">
        <v>139</v>
      </c>
      <c r="AH110" s="23">
        <f>AF110+AG110</f>
        <v>280</v>
      </c>
      <c r="AI110" s="16">
        <v>155</v>
      </c>
      <c r="AJ110" s="8">
        <v>115</v>
      </c>
      <c r="AK110" s="23">
        <f>AI110+AJ110</f>
        <v>270</v>
      </c>
      <c r="AL110" s="16">
        <v>141</v>
      </c>
      <c r="AM110" s="8">
        <v>138</v>
      </c>
      <c r="AN110" s="23">
        <f>AL110+AM110</f>
        <v>279</v>
      </c>
      <c r="AO110" s="16">
        <v>121</v>
      </c>
      <c r="AP110" s="8">
        <v>147</v>
      </c>
      <c r="AQ110" s="23">
        <f>AO110+AP110</f>
        <v>268</v>
      </c>
      <c r="AR110" s="16">
        <v>130</v>
      </c>
      <c r="AS110" s="8">
        <v>115</v>
      </c>
      <c r="AT110" s="23">
        <f>AR110+AS110</f>
        <v>245</v>
      </c>
      <c r="AU110" s="16">
        <v>139</v>
      </c>
      <c r="AV110" s="8">
        <v>121</v>
      </c>
      <c r="AW110" s="23">
        <f>AU110+AV110</f>
        <v>260</v>
      </c>
      <c r="AX110" s="16">
        <v>106</v>
      </c>
      <c r="AY110" s="8">
        <v>133</v>
      </c>
      <c r="AZ110" s="23">
        <f>AX110+AY110</f>
        <v>239</v>
      </c>
      <c r="BA110" s="16">
        <v>130</v>
      </c>
      <c r="BB110" s="8">
        <v>111</v>
      </c>
      <c r="BC110" s="23">
        <f>BA110+BB110</f>
        <v>241</v>
      </c>
      <c r="BD110" s="16">
        <v>114</v>
      </c>
      <c r="BE110" s="8">
        <v>113</v>
      </c>
      <c r="BF110" s="23">
        <f>BD110+BE110</f>
        <v>227</v>
      </c>
      <c r="BG110" s="16">
        <v>123</v>
      </c>
      <c r="BH110" s="8">
        <v>128</v>
      </c>
      <c r="BI110" s="23">
        <f>BG110+BH110</f>
        <v>251</v>
      </c>
      <c r="BJ110" s="16">
        <v>113</v>
      </c>
      <c r="BK110" s="8">
        <v>113</v>
      </c>
      <c r="BL110" s="23">
        <f>BJ110+BK110</f>
        <v>226</v>
      </c>
      <c r="BM110" s="16">
        <v>123</v>
      </c>
      <c r="BN110" s="8">
        <v>108</v>
      </c>
      <c r="BO110" s="23">
        <f>BM110+BN110</f>
        <v>231</v>
      </c>
      <c r="BP110" s="16">
        <v>123</v>
      </c>
      <c r="BQ110" s="8">
        <v>131</v>
      </c>
      <c r="BR110" s="23">
        <f>BP110+BQ110</f>
        <v>254</v>
      </c>
    </row>
    <row r="111" spans="1:70" x14ac:dyDescent="0.5">
      <c r="A111" s="181">
        <f t="shared" si="52"/>
        <v>2</v>
      </c>
      <c r="B111" s="16">
        <v>115</v>
      </c>
      <c r="C111" s="8">
        <v>92</v>
      </c>
      <c r="D111" s="23">
        <f>SUM(B111:C111)</f>
        <v>207</v>
      </c>
      <c r="E111" s="16">
        <v>108</v>
      </c>
      <c r="F111" s="8">
        <v>94</v>
      </c>
      <c r="G111" s="23">
        <f>SUM(E111:F111)</f>
        <v>202</v>
      </c>
      <c r="H111" s="16">
        <v>111</v>
      </c>
      <c r="I111" s="8">
        <v>101</v>
      </c>
      <c r="J111" s="23">
        <f>SUM(H111:I111)</f>
        <v>212</v>
      </c>
      <c r="K111" s="16">
        <v>102</v>
      </c>
      <c r="L111" s="8">
        <v>102</v>
      </c>
      <c r="M111" s="23">
        <f>SUM(K111:L111)</f>
        <v>204</v>
      </c>
      <c r="N111" s="16">
        <v>129</v>
      </c>
      <c r="O111" s="8">
        <v>113</v>
      </c>
      <c r="P111" s="23">
        <f>SUM(N111:O111)</f>
        <v>242</v>
      </c>
      <c r="Q111" s="16">
        <v>101</v>
      </c>
      <c r="R111" s="8">
        <v>120</v>
      </c>
      <c r="S111" s="23">
        <f>SUM(Q111:R111)</f>
        <v>221</v>
      </c>
      <c r="T111" s="16">
        <v>98</v>
      </c>
      <c r="U111" s="8">
        <v>87</v>
      </c>
      <c r="V111" s="23">
        <f>SUM(T111:U111)</f>
        <v>185</v>
      </c>
      <c r="W111" s="16">
        <v>121</v>
      </c>
      <c r="X111" s="8">
        <v>100</v>
      </c>
      <c r="Y111" s="23">
        <f>SUM(W111:X111)</f>
        <v>221</v>
      </c>
      <c r="Z111" s="16">
        <v>125</v>
      </c>
      <c r="AA111" s="8">
        <v>112</v>
      </c>
      <c r="AB111" s="23">
        <f>SUM(Z111:AA111)</f>
        <v>237</v>
      </c>
      <c r="AC111" s="16">
        <v>125</v>
      </c>
      <c r="AD111" s="8">
        <v>112</v>
      </c>
      <c r="AE111" s="23">
        <f>SUM(AC111:AD111)</f>
        <v>237</v>
      </c>
      <c r="AF111" s="16">
        <v>150</v>
      </c>
      <c r="AG111" s="8">
        <v>104</v>
      </c>
      <c r="AH111" s="23">
        <f>SUM(AF111:AG111)</f>
        <v>254</v>
      </c>
      <c r="AI111" s="16">
        <v>141</v>
      </c>
      <c r="AJ111" s="8">
        <v>134</v>
      </c>
      <c r="AK111" s="23">
        <f>SUM(AI111:AJ111)</f>
        <v>275</v>
      </c>
      <c r="AL111" s="16">
        <v>152</v>
      </c>
      <c r="AM111" s="8">
        <v>115</v>
      </c>
      <c r="AN111" s="23">
        <f>SUM(AL111:AM111)</f>
        <v>267</v>
      </c>
      <c r="AO111" s="16">
        <v>143</v>
      </c>
      <c r="AP111" s="8">
        <v>141</v>
      </c>
      <c r="AQ111" s="23">
        <f>SUM(AO111:AP111)</f>
        <v>284</v>
      </c>
      <c r="AR111" s="16">
        <v>118</v>
      </c>
      <c r="AS111" s="8">
        <v>144</v>
      </c>
      <c r="AT111" s="23">
        <f>SUM(AR111:AS111)</f>
        <v>262</v>
      </c>
      <c r="AU111" s="16">
        <v>129</v>
      </c>
      <c r="AV111" s="8">
        <v>116</v>
      </c>
      <c r="AW111" s="23">
        <f>SUM(AU111:AV111)</f>
        <v>245</v>
      </c>
      <c r="AX111" s="16">
        <v>135</v>
      </c>
      <c r="AY111" s="8">
        <v>120</v>
      </c>
      <c r="AZ111" s="23">
        <f>SUM(AX111:AY111)</f>
        <v>255</v>
      </c>
      <c r="BA111" s="16">
        <v>106</v>
      </c>
      <c r="BB111" s="8">
        <v>137</v>
      </c>
      <c r="BC111" s="23">
        <f>SUM(BA111:BB111)</f>
        <v>243</v>
      </c>
      <c r="BD111" s="16">
        <v>124</v>
      </c>
      <c r="BE111" s="8">
        <v>102</v>
      </c>
      <c r="BF111" s="23">
        <f>SUM(BD111:BE111)</f>
        <v>226</v>
      </c>
      <c r="BG111" s="16">
        <v>111</v>
      </c>
      <c r="BH111" s="8">
        <v>110</v>
      </c>
      <c r="BI111" s="23">
        <f>SUM(BG111:BH111)</f>
        <v>221</v>
      </c>
      <c r="BJ111" s="16">
        <v>116</v>
      </c>
      <c r="BK111" s="8">
        <v>123</v>
      </c>
      <c r="BL111" s="23">
        <f>SUM(BJ111:BK111)</f>
        <v>239</v>
      </c>
      <c r="BM111" s="16">
        <v>113</v>
      </c>
      <c r="BN111" s="8">
        <v>115</v>
      </c>
      <c r="BO111" s="23">
        <f>SUM(BM111:BN111)</f>
        <v>228</v>
      </c>
      <c r="BP111" s="16">
        <v>121</v>
      </c>
      <c r="BQ111" s="8">
        <v>108</v>
      </c>
      <c r="BR111" s="23">
        <f>SUM(BP111:BQ111)</f>
        <v>229</v>
      </c>
    </row>
    <row r="112" spans="1:70" x14ac:dyDescent="0.5">
      <c r="A112" s="181">
        <f t="shared" si="52"/>
        <v>1</v>
      </c>
      <c r="B112" s="16">
        <v>97</v>
      </c>
      <c r="C112" s="8">
        <v>97</v>
      </c>
      <c r="D112" s="23">
        <f>SUM(B112:C112)</f>
        <v>194</v>
      </c>
      <c r="E112" s="16">
        <v>111</v>
      </c>
      <c r="F112" s="8">
        <v>90</v>
      </c>
      <c r="G112" s="23">
        <f>SUM(E112:F112)</f>
        <v>201</v>
      </c>
      <c r="H112" s="16">
        <v>104</v>
      </c>
      <c r="I112" s="8">
        <v>92</v>
      </c>
      <c r="J112" s="23">
        <f>SUM(H112:I112)</f>
        <v>196</v>
      </c>
      <c r="K112" s="16">
        <v>109</v>
      </c>
      <c r="L112" s="8">
        <v>105</v>
      </c>
      <c r="M112" s="23">
        <f>SUM(K112:L112)</f>
        <v>214</v>
      </c>
      <c r="N112" s="16">
        <v>101</v>
      </c>
      <c r="O112" s="8">
        <v>98</v>
      </c>
      <c r="P112" s="23">
        <f>SUM(N112:O112)</f>
        <v>199</v>
      </c>
      <c r="Q112" s="16">
        <v>129</v>
      </c>
      <c r="R112" s="8">
        <v>107</v>
      </c>
      <c r="S112" s="23">
        <f>SUM(Q112:R112)</f>
        <v>236</v>
      </c>
      <c r="T112" s="16">
        <v>100</v>
      </c>
      <c r="U112" s="8">
        <v>113</v>
      </c>
      <c r="V112" s="23">
        <f>SUM(T112:U112)</f>
        <v>213</v>
      </c>
      <c r="W112" s="16">
        <v>105</v>
      </c>
      <c r="X112" s="8">
        <v>85</v>
      </c>
      <c r="Y112" s="23">
        <f>SUM(W112:X112)</f>
        <v>190</v>
      </c>
      <c r="Z112" s="16">
        <v>118</v>
      </c>
      <c r="AA112" s="8">
        <v>98</v>
      </c>
      <c r="AB112" s="23">
        <f>SUM(Z112:AA112)</f>
        <v>216</v>
      </c>
      <c r="AC112" s="16">
        <v>119</v>
      </c>
      <c r="AD112" s="8">
        <v>114</v>
      </c>
      <c r="AE112" s="23">
        <f>SUM(AC112:AD112)</f>
        <v>233</v>
      </c>
      <c r="AF112" s="16">
        <v>123</v>
      </c>
      <c r="AG112" s="8">
        <v>111</v>
      </c>
      <c r="AH112" s="23">
        <f>SUM(AF112:AG112)</f>
        <v>234</v>
      </c>
      <c r="AI112" s="16">
        <v>144</v>
      </c>
      <c r="AJ112" s="8">
        <v>108</v>
      </c>
      <c r="AK112" s="23">
        <f>SUM(AI112:AJ112)</f>
        <v>252</v>
      </c>
      <c r="AL112" s="16">
        <v>140</v>
      </c>
      <c r="AM112" s="8">
        <v>139</v>
      </c>
      <c r="AN112" s="23">
        <f>SUM(AL112:AM112)</f>
        <v>279</v>
      </c>
      <c r="AO112" s="16">
        <v>143</v>
      </c>
      <c r="AP112" s="8">
        <v>116</v>
      </c>
      <c r="AQ112" s="23">
        <f>SUM(AO112:AP112)</f>
        <v>259</v>
      </c>
      <c r="AR112" s="16">
        <v>143</v>
      </c>
      <c r="AS112" s="8">
        <v>135</v>
      </c>
      <c r="AT112" s="23">
        <f>SUM(AR112:AS112)</f>
        <v>278</v>
      </c>
      <c r="AU112" s="16">
        <v>116</v>
      </c>
      <c r="AV112" s="8">
        <v>142</v>
      </c>
      <c r="AW112" s="23">
        <f>SUM(AU112:AV112)</f>
        <v>258</v>
      </c>
      <c r="AX112" s="16">
        <v>126</v>
      </c>
      <c r="AY112" s="8">
        <v>117</v>
      </c>
      <c r="AZ112" s="23">
        <f>SUM(AX112:AY112)</f>
        <v>243</v>
      </c>
      <c r="BA112" s="16">
        <v>122</v>
      </c>
      <c r="BB112" s="8">
        <v>116</v>
      </c>
      <c r="BC112" s="23">
        <f>SUM(BA112:BB112)</f>
        <v>238</v>
      </c>
      <c r="BD112" s="16">
        <v>93</v>
      </c>
      <c r="BE112" s="8">
        <v>133</v>
      </c>
      <c r="BF112" s="23">
        <f>SUM(BD112:BE112)</f>
        <v>226</v>
      </c>
      <c r="BG112" s="16">
        <v>127</v>
      </c>
      <c r="BH112" s="8">
        <v>102</v>
      </c>
      <c r="BI112" s="23">
        <f>SUM(BG112:BH112)</f>
        <v>229</v>
      </c>
      <c r="BJ112" s="16">
        <v>110</v>
      </c>
      <c r="BK112" s="8">
        <v>107</v>
      </c>
      <c r="BL112" s="23">
        <f>SUM(BJ112:BK112)</f>
        <v>217</v>
      </c>
      <c r="BM112" s="16">
        <v>113</v>
      </c>
      <c r="BN112" s="8">
        <v>120</v>
      </c>
      <c r="BO112" s="23">
        <f>SUM(BM112:BN112)</f>
        <v>233</v>
      </c>
      <c r="BP112" s="16">
        <v>115</v>
      </c>
      <c r="BQ112" s="8">
        <v>109</v>
      </c>
      <c r="BR112" s="23">
        <f>SUM(BP112:BQ112)</f>
        <v>224</v>
      </c>
    </row>
    <row r="113" spans="1:70" s="21" customFormat="1" ht="19.8" thickBot="1" x14ac:dyDescent="0.55000000000000004">
      <c r="A113" s="182">
        <f t="shared" si="52"/>
        <v>0</v>
      </c>
      <c r="B113" s="20">
        <v>92</v>
      </c>
      <c r="C113" s="21">
        <v>88</v>
      </c>
      <c r="D113" s="24">
        <f>SUM(B113:C113)</f>
        <v>180</v>
      </c>
      <c r="E113" s="20">
        <v>100</v>
      </c>
      <c r="F113" s="21">
        <v>90</v>
      </c>
      <c r="G113" s="24">
        <f>SUM(E113:F113)</f>
        <v>190</v>
      </c>
      <c r="H113" s="20">
        <v>106</v>
      </c>
      <c r="I113" s="21">
        <v>86</v>
      </c>
      <c r="J113" s="24">
        <f>SUM(H113:I113)</f>
        <v>192</v>
      </c>
      <c r="K113" s="20">
        <v>103</v>
      </c>
      <c r="L113" s="21">
        <v>91</v>
      </c>
      <c r="M113" s="24">
        <f>SUM(K113:L113)</f>
        <v>194</v>
      </c>
      <c r="N113" s="20">
        <v>99</v>
      </c>
      <c r="O113" s="21">
        <v>100</v>
      </c>
      <c r="P113" s="24">
        <f>SUM(N113:O113)</f>
        <v>199</v>
      </c>
      <c r="Q113" s="20">
        <v>98</v>
      </c>
      <c r="R113" s="21">
        <v>97</v>
      </c>
      <c r="S113" s="24">
        <f>SUM(Q113:R113)</f>
        <v>195</v>
      </c>
      <c r="T113" s="20">
        <v>118</v>
      </c>
      <c r="U113" s="21">
        <v>99</v>
      </c>
      <c r="V113" s="24">
        <f>SUM(T113:U113)</f>
        <v>217</v>
      </c>
      <c r="W113" s="20">
        <v>96</v>
      </c>
      <c r="X113" s="21">
        <v>107</v>
      </c>
      <c r="Y113" s="24">
        <f>SUM(W113:X113)</f>
        <v>203</v>
      </c>
      <c r="Z113" s="20">
        <v>102</v>
      </c>
      <c r="AA113" s="21">
        <v>86</v>
      </c>
      <c r="AB113" s="24">
        <f>SUM(Z113:AA113)</f>
        <v>188</v>
      </c>
      <c r="AC113" s="20">
        <v>118</v>
      </c>
      <c r="AD113" s="21">
        <v>101</v>
      </c>
      <c r="AE113" s="24">
        <f>SUM(AC113:AD113)</f>
        <v>219</v>
      </c>
      <c r="AF113" s="20">
        <v>113</v>
      </c>
      <c r="AG113" s="21">
        <v>120</v>
      </c>
      <c r="AH113" s="24">
        <f>SUM(AF113:AG113)</f>
        <v>233</v>
      </c>
      <c r="AI113" s="20">
        <v>131</v>
      </c>
      <c r="AJ113" s="21">
        <v>108</v>
      </c>
      <c r="AK113" s="24">
        <f>SUM(AI113:AJ113)</f>
        <v>239</v>
      </c>
      <c r="AL113" s="20">
        <v>141</v>
      </c>
      <c r="AM113" s="21">
        <v>104</v>
      </c>
      <c r="AN113" s="24">
        <f>SUM(AL113:AM113)</f>
        <v>245</v>
      </c>
      <c r="AO113" s="20">
        <v>145</v>
      </c>
      <c r="AP113" s="21">
        <v>142</v>
      </c>
      <c r="AQ113" s="24">
        <f>SUM(AO113:AP113)</f>
        <v>287</v>
      </c>
      <c r="AR113" s="20">
        <v>141</v>
      </c>
      <c r="AS113" s="21">
        <v>116</v>
      </c>
      <c r="AT113" s="24">
        <f>SUM(AR113:AS113)</f>
        <v>257</v>
      </c>
      <c r="AU113" s="20">
        <v>137</v>
      </c>
      <c r="AV113" s="21">
        <v>132</v>
      </c>
      <c r="AW113" s="24">
        <f>SUM(AU113:AV113)</f>
        <v>269</v>
      </c>
      <c r="AX113" s="20">
        <v>121</v>
      </c>
      <c r="AY113" s="21">
        <v>133</v>
      </c>
      <c r="AZ113" s="24">
        <f>SUM(AX113:AY113)</f>
        <v>254</v>
      </c>
      <c r="BA113" s="20">
        <v>127</v>
      </c>
      <c r="BB113" s="21">
        <v>116</v>
      </c>
      <c r="BC113" s="24">
        <f>SUM(BA113:BB113)</f>
        <v>243</v>
      </c>
      <c r="BD113" s="20">
        <v>122</v>
      </c>
      <c r="BE113" s="21">
        <v>112</v>
      </c>
      <c r="BF113" s="24">
        <f>SUM(BD113:BE113)</f>
        <v>234</v>
      </c>
      <c r="BG113" s="20">
        <v>94</v>
      </c>
      <c r="BH113" s="21">
        <v>127</v>
      </c>
      <c r="BI113" s="24">
        <f>SUM(BG113:BH113)</f>
        <v>221</v>
      </c>
      <c r="BJ113" s="20">
        <v>117</v>
      </c>
      <c r="BK113" s="21">
        <v>97</v>
      </c>
      <c r="BL113" s="24">
        <f>SUM(BJ113:BK113)</f>
        <v>214</v>
      </c>
      <c r="BM113" s="20">
        <v>111</v>
      </c>
      <c r="BN113" s="21">
        <v>102</v>
      </c>
      <c r="BO113" s="24">
        <f>SUM(BM113:BN113)</f>
        <v>213</v>
      </c>
      <c r="BP113" s="20">
        <v>113</v>
      </c>
      <c r="BQ113" s="21">
        <v>114</v>
      </c>
      <c r="BR113" s="24">
        <f>SUM(BP113:BQ113)</f>
        <v>227</v>
      </c>
    </row>
    <row r="114" spans="1:70" x14ac:dyDescent="0.5">
      <c r="A114" s="181"/>
      <c r="B114" s="187">
        <f>SUM(B3:B113)</f>
        <v>12878</v>
      </c>
      <c r="C114" s="9">
        <f t="shared" ref="C114:G114" si="54">SUM(C3:C113)</f>
        <v>12739</v>
      </c>
      <c r="D114" s="188">
        <f t="shared" si="54"/>
        <v>25617</v>
      </c>
      <c r="E114" s="187">
        <f t="shared" si="54"/>
        <v>12771</v>
      </c>
      <c r="F114" s="9">
        <f t="shared" si="54"/>
        <v>12689</v>
      </c>
      <c r="G114" s="188">
        <f t="shared" si="54"/>
        <v>25460</v>
      </c>
      <c r="H114" s="187">
        <f t="shared" ref="H114:J114" si="55">SUM(H3:H113)</f>
        <v>12703</v>
      </c>
      <c r="I114" s="9">
        <f t="shared" si="55"/>
        <v>12601</v>
      </c>
      <c r="J114" s="188">
        <f t="shared" si="55"/>
        <v>25304</v>
      </c>
      <c r="K114" s="187">
        <f t="shared" ref="K114:P114" si="56">SUM(K3:K113)</f>
        <v>12657</v>
      </c>
      <c r="L114" s="9">
        <f t="shared" si="56"/>
        <v>12633</v>
      </c>
      <c r="M114" s="188">
        <f t="shared" si="56"/>
        <v>25290</v>
      </c>
      <c r="N114" s="187">
        <f t="shared" si="56"/>
        <v>12564</v>
      </c>
      <c r="O114" s="9">
        <f t="shared" si="56"/>
        <v>12536</v>
      </c>
      <c r="P114" s="188">
        <f t="shared" si="56"/>
        <v>25100</v>
      </c>
      <c r="Q114" s="187">
        <f t="shared" ref="Q114:V114" si="57">SUM(Q3:Q113)</f>
        <v>12551</v>
      </c>
      <c r="R114" s="9">
        <f t="shared" si="57"/>
        <v>12490</v>
      </c>
      <c r="S114" s="188">
        <f t="shared" si="57"/>
        <v>25041</v>
      </c>
      <c r="T114" s="187">
        <f t="shared" si="57"/>
        <v>12455</v>
      </c>
      <c r="U114" s="9">
        <f t="shared" si="57"/>
        <v>12409</v>
      </c>
      <c r="V114" s="188">
        <f t="shared" si="57"/>
        <v>24864</v>
      </c>
      <c r="W114" s="187">
        <f t="shared" ref="W114:AB114" si="58">SUM(W3:W113)</f>
        <v>12387</v>
      </c>
      <c r="X114" s="9">
        <f t="shared" si="58"/>
        <v>12302</v>
      </c>
      <c r="Y114" s="188">
        <f t="shared" si="58"/>
        <v>24689</v>
      </c>
      <c r="Z114" s="187">
        <f t="shared" si="58"/>
        <v>12429</v>
      </c>
      <c r="AA114" s="9">
        <f t="shared" si="58"/>
        <v>12271</v>
      </c>
      <c r="AB114" s="188">
        <f t="shared" si="58"/>
        <v>24700</v>
      </c>
      <c r="AC114" s="187">
        <f t="shared" ref="AC114:AH114" si="59">SUM(AC9:AC113)</f>
        <v>12361</v>
      </c>
      <c r="AD114" s="9">
        <f t="shared" si="59"/>
        <v>12228</v>
      </c>
      <c r="AE114" s="188">
        <f t="shared" si="59"/>
        <v>24589</v>
      </c>
      <c r="AF114" s="187">
        <f t="shared" si="59"/>
        <v>12298</v>
      </c>
      <c r="AG114" s="9">
        <f t="shared" si="59"/>
        <v>12187</v>
      </c>
      <c r="AH114" s="188">
        <f t="shared" si="59"/>
        <v>24485</v>
      </c>
      <c r="AI114" s="187">
        <f t="shared" ref="AI114:BR114" si="60">SUM(AI9:AI113)</f>
        <v>12337</v>
      </c>
      <c r="AJ114" s="9">
        <f t="shared" si="60"/>
        <v>12161</v>
      </c>
      <c r="AK114" s="188">
        <f t="shared" si="60"/>
        <v>24498</v>
      </c>
      <c r="AL114" s="187">
        <f>SUM(AL9:AL113)</f>
        <v>12288</v>
      </c>
      <c r="AM114" s="9">
        <f>SUM(AM9:AM113)</f>
        <v>12086</v>
      </c>
      <c r="AN114" s="188">
        <f>SUM(AN9:AN113)</f>
        <v>24374</v>
      </c>
      <c r="AO114" s="187">
        <f t="shared" si="60"/>
        <v>12154</v>
      </c>
      <c r="AP114" s="9">
        <f t="shared" si="60"/>
        <v>12027</v>
      </c>
      <c r="AQ114" s="188">
        <f t="shared" si="60"/>
        <v>24181</v>
      </c>
      <c r="AR114" s="187">
        <f t="shared" si="60"/>
        <v>12042</v>
      </c>
      <c r="AS114" s="9">
        <f t="shared" si="60"/>
        <v>11855</v>
      </c>
      <c r="AT114" s="188">
        <f t="shared" si="60"/>
        <v>23897</v>
      </c>
      <c r="AU114" s="187">
        <f t="shared" si="60"/>
        <v>11905</v>
      </c>
      <c r="AV114" s="9">
        <f t="shared" si="60"/>
        <v>11763</v>
      </c>
      <c r="AW114" s="188">
        <f t="shared" si="60"/>
        <v>23668</v>
      </c>
      <c r="AX114" s="187">
        <f t="shared" si="60"/>
        <v>11829</v>
      </c>
      <c r="AY114" s="9">
        <f t="shared" si="60"/>
        <v>11606</v>
      </c>
      <c r="AZ114" s="188">
        <f t="shared" si="60"/>
        <v>23435</v>
      </c>
      <c r="BA114" s="187">
        <f t="shared" si="60"/>
        <v>11734</v>
      </c>
      <c r="BB114" s="9">
        <f t="shared" si="60"/>
        <v>11497</v>
      </c>
      <c r="BC114" s="188">
        <f t="shared" si="60"/>
        <v>23231</v>
      </c>
      <c r="BD114" s="187">
        <f t="shared" si="60"/>
        <v>11530</v>
      </c>
      <c r="BE114" s="9">
        <f t="shared" si="60"/>
        <v>11367</v>
      </c>
      <c r="BF114" s="188">
        <f t="shared" si="60"/>
        <v>22897</v>
      </c>
      <c r="BG114" s="187">
        <f t="shared" si="60"/>
        <v>11432</v>
      </c>
      <c r="BH114" s="9">
        <f t="shared" si="60"/>
        <v>11254</v>
      </c>
      <c r="BI114" s="188">
        <f t="shared" si="60"/>
        <v>22686</v>
      </c>
      <c r="BJ114" s="187">
        <f t="shared" si="60"/>
        <v>11352</v>
      </c>
      <c r="BK114" s="9">
        <f t="shared" si="60"/>
        <v>11150</v>
      </c>
      <c r="BL114" s="188">
        <f t="shared" si="60"/>
        <v>22502</v>
      </c>
      <c r="BM114" s="187">
        <f t="shared" si="60"/>
        <v>11262</v>
      </c>
      <c r="BN114" s="9">
        <f t="shared" si="60"/>
        <v>11069</v>
      </c>
      <c r="BO114" s="188">
        <f t="shared" si="60"/>
        <v>22331</v>
      </c>
      <c r="BP114" s="187">
        <f t="shared" si="60"/>
        <v>11210</v>
      </c>
      <c r="BQ114" s="9">
        <f t="shared" si="60"/>
        <v>10991</v>
      </c>
      <c r="BR114" s="188">
        <f t="shared" si="60"/>
        <v>22201</v>
      </c>
    </row>
    <row r="143" spans="4:43" x14ac:dyDescent="0.5">
      <c r="D143" s="112"/>
      <c r="G143" s="112"/>
    </row>
    <row r="144" spans="4:43" x14ac:dyDescent="0.5">
      <c r="D144" s="112"/>
      <c r="G144" s="112"/>
      <c r="J144" s="112"/>
      <c r="M144" s="112"/>
      <c r="P144" s="112"/>
      <c r="S144" s="112"/>
      <c r="V144" s="112"/>
      <c r="Y144" s="112"/>
      <c r="AB144" s="112"/>
      <c r="AE144" s="112"/>
      <c r="AH144" s="112"/>
      <c r="AK144" s="112"/>
      <c r="AN144" s="112"/>
      <c r="AQ144" s="112"/>
    </row>
    <row r="145" spans="10:63" x14ac:dyDescent="0.5">
      <c r="J145" s="112"/>
      <c r="M145" s="112"/>
      <c r="P145" s="112"/>
      <c r="S145" s="112"/>
      <c r="V145" s="112"/>
      <c r="Y145" s="112"/>
      <c r="AB145" s="112"/>
      <c r="AE145" s="112"/>
      <c r="AH145" s="112"/>
      <c r="AK145" s="112"/>
      <c r="AN145" s="112"/>
      <c r="AQ145" s="112"/>
    </row>
    <row r="147" spans="10:63" x14ac:dyDescent="0.5">
      <c r="BK147" s="113"/>
    </row>
  </sheetData>
  <autoFilter ref="A2:DB114" xr:uid="{00000000-0009-0000-0000-000001000000}"/>
  <mergeCells count="23">
    <mergeCell ref="B1:D1"/>
    <mergeCell ref="T1:V1"/>
    <mergeCell ref="AO1:AQ1"/>
    <mergeCell ref="Z1:AB1"/>
    <mergeCell ref="AF1:AH1"/>
    <mergeCell ref="Q1:S1"/>
    <mergeCell ref="W1:Y1"/>
    <mergeCell ref="E1:G1"/>
    <mergeCell ref="H1:J1"/>
    <mergeCell ref="K1:M1"/>
    <mergeCell ref="N1:P1"/>
    <mergeCell ref="BP1:BR1"/>
    <mergeCell ref="BG1:BI1"/>
    <mergeCell ref="BJ1:BL1"/>
    <mergeCell ref="BM1:BO1"/>
    <mergeCell ref="BD1:BF1"/>
    <mergeCell ref="BA1:BC1"/>
    <mergeCell ref="AR1:AT1"/>
    <mergeCell ref="AX1:AZ1"/>
    <mergeCell ref="AU1:AW1"/>
    <mergeCell ref="AC1:AE1"/>
    <mergeCell ref="AI1:AK1"/>
    <mergeCell ref="AL1:AN1"/>
  </mergeCells>
  <phoneticPr fontId="0" type="noConversion"/>
  <conditionalFormatting sqref="D3:D11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:G113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:J11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:M11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:P11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:S113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3:V113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3:Y113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3:AB113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3:AE113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3:AH113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3:AK113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3:AN113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3:AQ113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3:AT113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3:AW113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Z3:AZ113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C3:BC113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F3:BF113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I3:BI113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L3:BL113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3:BO113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R3:BR113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39370078740157483" right="0.39370078740157483" top="0.39370078740157483" bottom="0.78740157480314965" header="0.51181102362204722" footer="0.51181102362204722"/>
  <pageSetup paperSize="9" scale="50" fitToHeight="4" orientation="landscape" r:id="rId1"/>
  <headerFooter alignWithMargins="0"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44"/>
  <sheetViews>
    <sheetView zoomScale="90" zoomScaleNormal="90" workbookViewId="0">
      <selection activeCell="AE24" sqref="AE24"/>
    </sheetView>
  </sheetViews>
  <sheetFormatPr defaultColWidth="9.109375" defaultRowHeight="19.2" x14ac:dyDescent="0.5"/>
  <cols>
    <col min="1" max="1" width="12.44140625" style="2" bestFit="1" customWidth="1"/>
    <col min="2" max="6" width="6.33203125" style="2" customWidth="1"/>
    <col min="7" max="7" width="6.5546875" style="2" bestFit="1" customWidth="1"/>
    <col min="8" max="9" width="6.33203125" style="2" customWidth="1"/>
    <col min="10" max="10" width="6.5546875" style="2" bestFit="1" customWidth="1"/>
    <col min="11" max="12" width="6.33203125" style="2" customWidth="1"/>
    <col min="13" max="13" width="6.5546875" style="2" bestFit="1" customWidth="1"/>
    <col min="14" max="15" width="6.33203125" style="2" customWidth="1"/>
    <col min="16" max="16" width="6.5546875" style="2" bestFit="1" customWidth="1"/>
    <col min="17" max="18" width="6.33203125" style="2" customWidth="1"/>
    <col min="19" max="19" width="6.5546875" style="2" bestFit="1" customWidth="1"/>
    <col min="20" max="21" width="6.33203125" style="2" customWidth="1"/>
    <col min="22" max="22" width="6.5546875" style="2" bestFit="1" customWidth="1"/>
    <col min="23" max="24" width="6.33203125" style="2" customWidth="1"/>
    <col min="25" max="25" width="6.5546875" style="2" bestFit="1" customWidth="1"/>
    <col min="26" max="28" width="6.33203125" style="2" customWidth="1"/>
    <col min="29" max="29" width="9.33203125" style="2" bestFit="1" customWidth="1"/>
    <col min="30" max="16384" width="9.109375" style="2"/>
  </cols>
  <sheetData>
    <row r="1" spans="1:29" s="8" customFormat="1" x14ac:dyDescent="0.5">
      <c r="A1" s="134"/>
      <c r="B1" s="210" t="s">
        <v>135</v>
      </c>
      <c r="C1" s="211"/>
      <c r="D1" s="212"/>
      <c r="E1" s="213" t="s">
        <v>136</v>
      </c>
      <c r="F1" s="211"/>
      <c r="G1" s="214"/>
      <c r="H1" s="215" t="s">
        <v>134</v>
      </c>
      <c r="I1" s="211"/>
      <c r="J1" s="212"/>
      <c r="K1" s="210" t="s">
        <v>137</v>
      </c>
      <c r="L1" s="211"/>
      <c r="M1" s="212"/>
      <c r="N1" s="213" t="s">
        <v>138</v>
      </c>
      <c r="O1" s="211"/>
      <c r="P1" s="212"/>
      <c r="Q1" s="213" t="s">
        <v>139</v>
      </c>
      <c r="R1" s="211"/>
      <c r="S1" s="214"/>
      <c r="T1" s="211" t="s">
        <v>131</v>
      </c>
      <c r="U1" s="211"/>
      <c r="V1" s="212"/>
      <c r="W1" s="210" t="s">
        <v>132</v>
      </c>
      <c r="X1" s="211"/>
      <c r="Y1" s="214"/>
      <c r="Z1" s="210" t="s">
        <v>133</v>
      </c>
      <c r="AA1" s="211"/>
      <c r="AB1" s="212"/>
      <c r="AC1" s="167"/>
    </row>
    <row r="2" spans="1:29" s="8" customFormat="1" ht="19.8" thickBot="1" x14ac:dyDescent="0.55000000000000004">
      <c r="A2" s="22"/>
      <c r="B2" s="10" t="s">
        <v>15</v>
      </c>
      <c r="C2" s="11" t="s">
        <v>16</v>
      </c>
      <c r="D2" s="11" t="s">
        <v>42</v>
      </c>
      <c r="E2" s="10" t="s">
        <v>15</v>
      </c>
      <c r="F2" s="11" t="s">
        <v>16</v>
      </c>
      <c r="G2" s="12" t="s">
        <v>42</v>
      </c>
      <c r="H2" s="11" t="s">
        <v>15</v>
      </c>
      <c r="I2" s="11" t="s">
        <v>16</v>
      </c>
      <c r="J2" s="11" t="s">
        <v>42</v>
      </c>
      <c r="K2" s="10" t="s">
        <v>15</v>
      </c>
      <c r="L2" s="11" t="s">
        <v>16</v>
      </c>
      <c r="M2" s="11" t="s">
        <v>42</v>
      </c>
      <c r="N2" s="10" t="s">
        <v>15</v>
      </c>
      <c r="O2" s="11" t="s">
        <v>16</v>
      </c>
      <c r="P2" s="11" t="s">
        <v>42</v>
      </c>
      <c r="Q2" s="10" t="s">
        <v>15</v>
      </c>
      <c r="R2" s="11" t="s">
        <v>16</v>
      </c>
      <c r="S2" s="12" t="s">
        <v>42</v>
      </c>
      <c r="T2" s="11" t="s">
        <v>15</v>
      </c>
      <c r="U2" s="11" t="s">
        <v>16</v>
      </c>
      <c r="V2" s="11" t="s">
        <v>42</v>
      </c>
      <c r="W2" s="10" t="s">
        <v>15</v>
      </c>
      <c r="X2" s="11" t="s">
        <v>16</v>
      </c>
      <c r="Y2" s="12" t="s">
        <v>42</v>
      </c>
      <c r="Z2" s="10" t="s">
        <v>15</v>
      </c>
      <c r="AA2" s="11" t="s">
        <v>16</v>
      </c>
      <c r="AB2" s="11" t="s">
        <v>42</v>
      </c>
      <c r="AC2" s="168"/>
    </row>
    <row r="3" spans="1:29" s="8" customFormat="1" x14ac:dyDescent="0.5">
      <c r="A3" s="124">
        <v>2023</v>
      </c>
      <c r="B3" s="8">
        <f>SUM(Leeftijdspiramide!$B$111:$B$113)</f>
        <v>304</v>
      </c>
      <c r="C3" s="8">
        <f>SUM(Leeftijdspiramide!$C$111:$C$113)</f>
        <v>277</v>
      </c>
      <c r="D3" s="131">
        <f t="shared" ref="D3:D8" si="0">SUM(B3:C3)</f>
        <v>581</v>
      </c>
      <c r="E3" s="16">
        <f>SUM(Leeftijdspiramide!$B$102:$B$110)</f>
        <v>1116</v>
      </c>
      <c r="F3" s="8">
        <f>SUM(Leeftijdspiramide!$C$102:$C$110)</f>
        <v>1055</v>
      </c>
      <c r="G3" s="131">
        <f t="shared" ref="G3:G8" si="1">SUM(E3:F3)</f>
        <v>2171</v>
      </c>
      <c r="H3" s="8">
        <f>SUM(Leeftijdspiramide!$B$96:$B$101)</f>
        <v>944</v>
      </c>
      <c r="I3" s="8">
        <f>SUM(Leeftijdspiramide!$C$96:$C$101)</f>
        <v>845</v>
      </c>
      <c r="J3" s="131">
        <f t="shared" ref="J3:J8" si="2">SUM(H3:I3)</f>
        <v>1789</v>
      </c>
      <c r="K3" s="16">
        <f>SUM(Leeftijdspiramide!$B$84:$B$95)</f>
        <v>1563</v>
      </c>
      <c r="L3" s="8">
        <f>SUM(Leeftijdspiramide!$C$84:$C$95)</f>
        <v>1516</v>
      </c>
      <c r="M3" s="131">
        <f t="shared" ref="M3:M8" si="3">SUM(K3:L3)</f>
        <v>3079</v>
      </c>
      <c r="N3" s="16">
        <f>SUM(Leeftijdspiramide!$B$59:$B$83)</f>
        <v>4067</v>
      </c>
      <c r="O3" s="8">
        <f>SUM(Leeftijdspiramide!$C$59:$C$83)</f>
        <v>4085</v>
      </c>
      <c r="P3" s="131">
        <f t="shared" ref="P3:P8" si="4">SUM(N3:O3)</f>
        <v>8152</v>
      </c>
      <c r="Q3" s="16">
        <f>SUM(Leeftijdspiramide!$B$49:$B$58)</f>
        <v>1935</v>
      </c>
      <c r="R3" s="8">
        <f>SUM(Leeftijdspiramide!$C$49:$C$58)</f>
        <v>1847</v>
      </c>
      <c r="S3" s="158">
        <f t="shared" ref="S3:S8" si="5">SUM(Q3:R3)</f>
        <v>3782</v>
      </c>
      <c r="T3" s="8">
        <f>SUM(Leeftijdspiramide!$B$34:$B$48)</f>
        <v>2288</v>
      </c>
      <c r="U3" s="8">
        <f>SUM(Leeftijdspiramide!$C$34:$C$48)</f>
        <v>2260</v>
      </c>
      <c r="V3" s="158">
        <f t="shared" ref="V3:V8" si="6">SUM(T3:U3)</f>
        <v>4548</v>
      </c>
      <c r="W3" s="16">
        <f>SUM(Leeftijdspiramide!$B$14:$B$33)</f>
        <v>660</v>
      </c>
      <c r="X3" s="8">
        <f>SUM(Leeftijdspiramide!$C$14:$C$33)</f>
        <v>848</v>
      </c>
      <c r="Y3" s="158">
        <f t="shared" ref="Y3:Y8" si="7">SUM(W3:X3)</f>
        <v>1508</v>
      </c>
      <c r="Z3" s="16">
        <f>SUM(Leeftijdspiramide!$B$5:$B$13)</f>
        <v>1</v>
      </c>
      <c r="AA3" s="8">
        <f>SUM(Leeftijdspiramide!$C$5:$C$13)</f>
        <v>6</v>
      </c>
      <c r="AB3" s="131">
        <f t="shared" ref="AB3:AB8" si="8">SUM(Z3:AA3)</f>
        <v>7</v>
      </c>
      <c r="AC3" s="114">
        <f>D3+G3+J3+M3+P3+S3+V3+Y3+AB3</f>
        <v>25617</v>
      </c>
    </row>
    <row r="4" spans="1:29" s="8" customFormat="1" x14ac:dyDescent="0.5">
      <c r="A4" s="124">
        <v>2022</v>
      </c>
      <c r="B4" s="8">
        <f>SUM(Leeftijdspiramide!$E$111:$E$113)</f>
        <v>319</v>
      </c>
      <c r="C4" s="8">
        <f>SUM(Leeftijdspiramide!$F$111:$F$113)</f>
        <v>274</v>
      </c>
      <c r="D4" s="131">
        <f t="shared" si="0"/>
        <v>593</v>
      </c>
      <c r="E4" s="16">
        <f>SUM(Leeftijdspiramide!$E$102:$E$110)</f>
        <v>1141</v>
      </c>
      <c r="F4" s="8">
        <f>SUM(Leeftijdspiramide!$F$102:$F$110)</f>
        <v>1041</v>
      </c>
      <c r="G4" s="131">
        <f t="shared" si="1"/>
        <v>2182</v>
      </c>
      <c r="H4" s="8">
        <f>SUM(Leeftijdspiramide!$E$96:$E$101)</f>
        <v>930</v>
      </c>
      <c r="I4" s="8">
        <f>SUM(Leeftijdspiramide!$F$96:$F$101)</f>
        <v>865</v>
      </c>
      <c r="J4" s="158">
        <f t="shared" si="2"/>
        <v>1795</v>
      </c>
      <c r="K4" s="16">
        <f>SUM(Leeftijdspiramide!$E$84:$E$95)</f>
        <v>1527</v>
      </c>
      <c r="L4" s="8">
        <f>SUM(Leeftijdspiramide!$F$84:$F$95)</f>
        <v>1552</v>
      </c>
      <c r="M4" s="131">
        <f t="shared" si="3"/>
        <v>3079</v>
      </c>
      <c r="N4" s="16">
        <f>SUM(Leeftijdspiramide!$E$59:$E$83)</f>
        <v>4089</v>
      </c>
      <c r="O4" s="8">
        <f>SUM(Leeftijdspiramide!$F$59:$F$83)</f>
        <v>4083</v>
      </c>
      <c r="P4" s="131">
        <f t="shared" si="4"/>
        <v>8172</v>
      </c>
      <c r="Q4" s="16">
        <f>SUM(Leeftijdspiramide!$E$49:$E$58)</f>
        <v>1901</v>
      </c>
      <c r="R4" s="8">
        <f>SUM(Leeftijdspiramide!$F$49:$F$58)</f>
        <v>1856</v>
      </c>
      <c r="S4" s="131">
        <f t="shared" si="5"/>
        <v>3757</v>
      </c>
      <c r="T4" s="8">
        <f>SUM(Leeftijdspiramide!$E$34:$E$48)</f>
        <v>2232</v>
      </c>
      <c r="U4" s="8">
        <f>SUM(Leeftijdspiramide!$F$34:$F$48)</f>
        <v>2186</v>
      </c>
      <c r="V4" s="131">
        <f t="shared" si="6"/>
        <v>4418</v>
      </c>
      <c r="W4" s="16">
        <f>SUM(Leeftijdspiramide!$E$14:$E$33)</f>
        <v>632</v>
      </c>
      <c r="X4" s="8">
        <f>SUM(Leeftijdspiramide!$F$14:$F$33)</f>
        <v>826</v>
      </c>
      <c r="Y4" s="131">
        <f t="shared" si="7"/>
        <v>1458</v>
      </c>
      <c r="Z4" s="16">
        <f>SUM(Leeftijdspiramide!$E$5:$E$13)</f>
        <v>0</v>
      </c>
      <c r="AA4" s="8">
        <f>SUM(Leeftijdspiramide!$F$5:$F$13)</f>
        <v>6</v>
      </c>
      <c r="AB4" s="131">
        <f t="shared" si="8"/>
        <v>6</v>
      </c>
      <c r="AC4" s="114">
        <f t="shared" ref="AC4" si="9">D4+G4+J4+M4+P4+S4+V4+Y4+AB4</f>
        <v>25460</v>
      </c>
    </row>
    <row r="5" spans="1:29" s="8" customFormat="1" x14ac:dyDescent="0.5">
      <c r="A5" s="124">
        <v>2021</v>
      </c>
      <c r="B5" s="8">
        <f>SUM(Leeftijdspiramide!$H$111:$H$113)</f>
        <v>321</v>
      </c>
      <c r="C5" s="8">
        <f>SUM(Leeftijdspiramide!$I$111:$I$113)</f>
        <v>279</v>
      </c>
      <c r="D5" s="131">
        <f t="shared" si="0"/>
        <v>600</v>
      </c>
      <c r="E5" s="16">
        <f>SUM(Leeftijdspiramide!$H$102:$H$110)</f>
        <v>1166</v>
      </c>
      <c r="F5" s="8">
        <f>SUM(Leeftijdspiramide!$I$102:$I$110)</f>
        <v>1075</v>
      </c>
      <c r="G5" s="131">
        <f t="shared" si="1"/>
        <v>2241</v>
      </c>
      <c r="H5" s="8">
        <f>SUM(Leeftijdspiramide!$H$96:$H$101)</f>
        <v>883</v>
      </c>
      <c r="I5" s="8">
        <f>SUM(Leeftijdspiramide!$I$96:$I$101)</f>
        <v>847</v>
      </c>
      <c r="J5" s="131">
        <f t="shared" si="2"/>
        <v>1730</v>
      </c>
      <c r="K5" s="16">
        <f>SUM(Leeftijdspiramide!$H$84:$H$95)</f>
        <v>1545</v>
      </c>
      <c r="L5" s="8">
        <f>SUM(Leeftijdspiramide!$I$84:$I$95)</f>
        <v>1529</v>
      </c>
      <c r="M5" s="131">
        <f t="shared" si="3"/>
        <v>3074</v>
      </c>
      <c r="N5" s="16">
        <f>SUM(Leeftijdspiramide!$H$59:$H$83)</f>
        <v>4107</v>
      </c>
      <c r="O5" s="8">
        <f>SUM(Leeftijdspiramide!$I$59:$I$83)</f>
        <v>4101</v>
      </c>
      <c r="P5" s="131">
        <f t="shared" si="4"/>
        <v>8208</v>
      </c>
      <c r="Q5" s="16">
        <f>SUM(Leeftijdspiramide!$H$49:$H$58)</f>
        <v>1892</v>
      </c>
      <c r="R5" s="8">
        <f>SUM(Leeftijdspiramide!$I$49:$I$58)</f>
        <v>1837</v>
      </c>
      <c r="S5" s="131">
        <f t="shared" si="5"/>
        <v>3729</v>
      </c>
      <c r="T5" s="8">
        <f>SUM(Leeftijdspiramide!$H$34:$H$48)</f>
        <v>2179</v>
      </c>
      <c r="U5" s="8">
        <f>SUM(Leeftijdspiramide!$I$34:$I$48)</f>
        <v>2120</v>
      </c>
      <c r="V5" s="131">
        <f t="shared" si="6"/>
        <v>4299</v>
      </c>
      <c r="W5" s="16">
        <f>SUM(Leeftijdspiramide!$H$14:$H$33)</f>
        <v>609</v>
      </c>
      <c r="X5" s="8">
        <f>SUM(Leeftijdspiramide!$I$14:$I$33)</f>
        <v>805</v>
      </c>
      <c r="Y5" s="131">
        <f t="shared" si="7"/>
        <v>1414</v>
      </c>
      <c r="Z5" s="16">
        <f>SUM(Leeftijdspiramide!$H$5:$H$13)</f>
        <v>1</v>
      </c>
      <c r="AA5" s="8">
        <f>SUM(Leeftijdspiramide!$I$5:$I$13)</f>
        <v>8</v>
      </c>
      <c r="AB5" s="158">
        <f t="shared" si="8"/>
        <v>9</v>
      </c>
      <c r="AC5" s="114">
        <f t="shared" ref="AC5" si="10">D5+G5+J5+M5+P5+S5+V5+Y5+AB5</f>
        <v>25304</v>
      </c>
    </row>
    <row r="6" spans="1:29" s="8" customFormat="1" x14ac:dyDescent="0.5">
      <c r="A6" s="124">
        <v>2020</v>
      </c>
      <c r="B6" s="8">
        <f>SUM(Leeftijdspiramide!$K$111:$K$113)</f>
        <v>314</v>
      </c>
      <c r="C6" s="8">
        <f>SUM(Leeftijdspiramide!$L$111:$L$113)</f>
        <v>298</v>
      </c>
      <c r="D6" s="131">
        <f t="shared" si="0"/>
        <v>612</v>
      </c>
      <c r="E6" s="16">
        <f>SUM(Leeftijdspiramide!$K$102:$K$110)</f>
        <v>1224</v>
      </c>
      <c r="F6" s="8">
        <f>SUM(Leeftijdspiramide!$L$102:$L$110)</f>
        <v>1109</v>
      </c>
      <c r="G6" s="131">
        <f t="shared" si="1"/>
        <v>2333</v>
      </c>
      <c r="H6" s="8">
        <f>SUM(Leeftijdspiramide!$K$96:$K$101)</f>
        <v>864</v>
      </c>
      <c r="I6" s="8">
        <f>SUM(Leeftijdspiramide!$L$96:$L$101)</f>
        <v>831</v>
      </c>
      <c r="J6" s="131">
        <f t="shared" si="2"/>
        <v>1695</v>
      </c>
      <c r="K6" s="16">
        <f>SUM(Leeftijdspiramide!$K$84:$K$95)</f>
        <v>1506</v>
      </c>
      <c r="L6" s="8">
        <f>SUM(Leeftijdspiramide!$L$84:$L$95)</f>
        <v>1543</v>
      </c>
      <c r="M6" s="131">
        <f t="shared" si="3"/>
        <v>3049</v>
      </c>
      <c r="N6" s="16">
        <f>SUM(Leeftijdspiramide!$K$59:$K$83)</f>
        <v>4156</v>
      </c>
      <c r="O6" s="8">
        <f>SUM(Leeftijdspiramide!$L$59:$L$83)</f>
        <v>4132</v>
      </c>
      <c r="P6" s="131">
        <f t="shared" si="4"/>
        <v>8288</v>
      </c>
      <c r="Q6" s="16">
        <f>SUM(Leeftijdspiramide!$K$49:$K$58)</f>
        <v>1868</v>
      </c>
      <c r="R6" s="8">
        <f>SUM(Leeftijdspiramide!$L$49:$L$58)</f>
        <v>1841</v>
      </c>
      <c r="S6" s="131">
        <f t="shared" si="5"/>
        <v>3709</v>
      </c>
      <c r="T6" s="8">
        <f>SUM(Leeftijdspiramide!$K$34:$K$48)</f>
        <v>2131</v>
      </c>
      <c r="U6" s="8">
        <f>SUM(Leeftijdspiramide!$L$34:$L$48)</f>
        <v>2056</v>
      </c>
      <c r="V6" s="131">
        <f t="shared" si="6"/>
        <v>4187</v>
      </c>
      <c r="W6" s="16">
        <f>SUM(Leeftijdspiramide!$K$14:$K$33)</f>
        <v>593</v>
      </c>
      <c r="X6" s="8">
        <f>SUM(Leeftijdspiramide!$L$14:$L$33)</f>
        <v>818</v>
      </c>
      <c r="Y6" s="131">
        <f t="shared" si="7"/>
        <v>1411</v>
      </c>
      <c r="Z6" s="16">
        <f>SUM(Leeftijdspiramide!$K$5:$K$13)</f>
        <v>1</v>
      </c>
      <c r="AA6" s="8">
        <f>SUM(Leeftijdspiramide!$L$5:$L$13)</f>
        <v>5</v>
      </c>
      <c r="AB6" s="131">
        <f t="shared" si="8"/>
        <v>6</v>
      </c>
      <c r="AC6" s="114">
        <f t="shared" ref="AC6" si="11">D6+G6+J6+M6+P6+S6+V6+Y6+AB6</f>
        <v>25290</v>
      </c>
    </row>
    <row r="7" spans="1:29" s="8" customFormat="1" x14ac:dyDescent="0.5">
      <c r="A7" s="124">
        <v>2019</v>
      </c>
      <c r="B7" s="8">
        <f>SUM(Leeftijdspiramide!$N$111:$N$113)</f>
        <v>329</v>
      </c>
      <c r="C7" s="8">
        <f>SUM(Leeftijdspiramide!$O$111:$O$113)</f>
        <v>311</v>
      </c>
      <c r="D7" s="131">
        <f t="shared" si="0"/>
        <v>640</v>
      </c>
      <c r="E7" s="16">
        <f>SUM(Leeftijdspiramide!$N$102:$N$110)</f>
        <v>1234</v>
      </c>
      <c r="F7" s="8">
        <f>SUM(Leeftijdspiramide!$O$102:$O$110)</f>
        <v>1109</v>
      </c>
      <c r="G7" s="131">
        <f t="shared" si="1"/>
        <v>2343</v>
      </c>
      <c r="H7" s="8">
        <f>SUM(Leeftijdspiramide!$N$96:$N$101)</f>
        <v>829</v>
      </c>
      <c r="I7" s="8">
        <f>SUM(Leeftijdspiramide!$O$96:$O$101)</f>
        <v>805</v>
      </c>
      <c r="J7" s="131">
        <f t="shared" si="2"/>
        <v>1634</v>
      </c>
      <c r="K7" s="16">
        <f>SUM(Leeftijdspiramide!$N$84:$N$95)</f>
        <v>1520</v>
      </c>
      <c r="L7" s="8">
        <f>SUM(Leeftijdspiramide!$O$84:$O$95)</f>
        <v>1539</v>
      </c>
      <c r="M7" s="131">
        <f t="shared" si="3"/>
        <v>3059</v>
      </c>
      <c r="N7" s="16">
        <f>SUM(Leeftijdspiramide!$N$59:$N$83)</f>
        <v>4175</v>
      </c>
      <c r="O7" s="8">
        <f>SUM(Leeftijdspiramide!$O$59:$O$83)</f>
        <v>4116</v>
      </c>
      <c r="P7" s="131">
        <f t="shared" si="4"/>
        <v>8291</v>
      </c>
      <c r="Q7" s="16">
        <f>SUM(Leeftijdspiramide!$N$49:$N$58)</f>
        <v>1815</v>
      </c>
      <c r="R7" s="8">
        <f>SUM(Leeftijdspiramide!$O$49:$O$58)</f>
        <v>1805</v>
      </c>
      <c r="S7" s="131">
        <f t="shared" si="5"/>
        <v>3620</v>
      </c>
      <c r="T7" s="8">
        <f>SUM(Leeftijdspiramide!$N$34:$N$48)</f>
        <v>2096</v>
      </c>
      <c r="U7" s="8">
        <f>SUM(Leeftijdspiramide!$O$34:$O$48)</f>
        <v>2012</v>
      </c>
      <c r="V7" s="131">
        <f t="shared" si="6"/>
        <v>4108</v>
      </c>
      <c r="W7" s="16">
        <f>SUM(Leeftijdspiramide!$N$14:$N$33)</f>
        <v>565</v>
      </c>
      <c r="X7" s="8">
        <f>SUM(Leeftijdspiramide!$O$14:$O$33)</f>
        <v>835</v>
      </c>
      <c r="Y7" s="131">
        <f t="shared" si="7"/>
        <v>1400</v>
      </c>
      <c r="Z7" s="16">
        <f>SUM(Leeftijdspiramide!$N$5:$N$13)</f>
        <v>1</v>
      </c>
      <c r="AA7" s="8">
        <f>SUM(Leeftijdspiramide!$O$5:$O$13)</f>
        <v>4</v>
      </c>
      <c r="AB7" s="131">
        <f t="shared" si="8"/>
        <v>5</v>
      </c>
      <c r="AC7" s="114">
        <f>D7+G7+J7+M7+P7+S7+V7+Y7+AB6</f>
        <v>25101</v>
      </c>
    </row>
    <row r="8" spans="1:29" s="8" customFormat="1" x14ac:dyDescent="0.5">
      <c r="A8" s="124">
        <v>2018</v>
      </c>
      <c r="B8" s="8">
        <f>SUM(Leeftijdspiramide!$Q$111:$Q$113)</f>
        <v>328</v>
      </c>
      <c r="C8" s="8">
        <f>SUM(Leeftijdspiramide!$R$111:$R$113)</f>
        <v>324</v>
      </c>
      <c r="D8" s="131">
        <f t="shared" si="0"/>
        <v>652</v>
      </c>
      <c r="E8" s="16">
        <f>SUM(Leeftijdspiramide!$Q$102:$Q$110)</f>
        <v>1235</v>
      </c>
      <c r="F8" s="8">
        <f>SUM(Leeftijdspiramide!$R$102:$R$110)</f>
        <v>1129</v>
      </c>
      <c r="G8" s="131">
        <f t="shared" si="1"/>
        <v>2364</v>
      </c>
      <c r="H8" s="8">
        <f>SUM(Leeftijdspiramide!$Q$96:$Q$101)</f>
        <v>816</v>
      </c>
      <c r="I8" s="8">
        <f>SUM(Leeftijdspiramide!$R$96:$R$101)</f>
        <v>785</v>
      </c>
      <c r="J8" s="131">
        <f t="shared" si="2"/>
        <v>1601</v>
      </c>
      <c r="K8" s="16">
        <f>SUM(Leeftijdspiramide!$Q$84:$Q$95)</f>
        <v>1541</v>
      </c>
      <c r="L8" s="8">
        <f>SUM(Leeftijdspiramide!$R$84:$R$95)</f>
        <v>1529</v>
      </c>
      <c r="M8" s="131">
        <f t="shared" si="3"/>
        <v>3070</v>
      </c>
      <c r="N8" s="16">
        <f>SUM(Leeftijdspiramide!$Q$59:$Q$83)</f>
        <v>4250</v>
      </c>
      <c r="O8" s="8">
        <f>SUM(Leeftijdspiramide!$R$59:$R$83)</f>
        <v>4141</v>
      </c>
      <c r="P8" s="131">
        <f t="shared" si="4"/>
        <v>8391</v>
      </c>
      <c r="Q8" s="16">
        <f>SUM(Leeftijdspiramide!$Q$49:$Q$58)</f>
        <v>1828</v>
      </c>
      <c r="R8" s="8">
        <f>SUM(Leeftijdspiramide!$R$49:$R$58)</f>
        <v>1809</v>
      </c>
      <c r="S8" s="131">
        <f t="shared" si="5"/>
        <v>3637</v>
      </c>
      <c r="T8" s="8">
        <f>SUM(Leeftijdspiramide!$Q$34:$Q$48)</f>
        <v>2007</v>
      </c>
      <c r="U8" s="8">
        <f>SUM(Leeftijdspiramide!$R$34:$R$48)</f>
        <v>1960</v>
      </c>
      <c r="V8" s="131">
        <f t="shared" si="6"/>
        <v>3967</v>
      </c>
      <c r="W8" s="16">
        <f>SUM(Leeftijdspiramide!$Q$14:$Q$33)</f>
        <v>545</v>
      </c>
      <c r="X8" s="8">
        <f>SUM(Leeftijdspiramide!$R$14:$R$33)</f>
        <v>811</v>
      </c>
      <c r="Y8" s="131">
        <f t="shared" si="7"/>
        <v>1356</v>
      </c>
      <c r="Z8" s="16">
        <f>SUM(Leeftijdspiramide!$Q$9:$Q$13)</f>
        <v>1</v>
      </c>
      <c r="AA8" s="8">
        <f>SUM(Leeftijdspiramide!$R$9:$R$13)</f>
        <v>2</v>
      </c>
      <c r="AB8" s="131">
        <f t="shared" si="8"/>
        <v>3</v>
      </c>
      <c r="AC8" s="114">
        <f t="shared" ref="AC8:AC12" si="12">D8+G8+J8+M8+P8+S8+V8+Y8+AB8</f>
        <v>25041</v>
      </c>
    </row>
    <row r="9" spans="1:29" s="8" customFormat="1" x14ac:dyDescent="0.5">
      <c r="A9" s="124">
        <v>2017</v>
      </c>
      <c r="B9" s="8">
        <f>SUM(Leeftijdspiramide!$T$111:$T$113)</f>
        <v>316</v>
      </c>
      <c r="C9" s="8">
        <f>SUM(Leeftijdspiramide!$U$111:$U$113)</f>
        <v>299</v>
      </c>
      <c r="D9" s="131">
        <f t="shared" ref="D9:D24" si="13">SUM(B9:C9)</f>
        <v>615</v>
      </c>
      <c r="E9" s="16">
        <f>SUM(Leeftijdspiramide!$T$102:$T$110)</f>
        <v>1257</v>
      </c>
      <c r="F9" s="8">
        <f>SUM(Leeftijdspiramide!$U$102:$U$110)</f>
        <v>1143</v>
      </c>
      <c r="G9" s="131">
        <f t="shared" ref="G9:G24" si="14">SUM(E9:F9)</f>
        <v>2400</v>
      </c>
      <c r="H9" s="8">
        <f>SUM(Leeftijdspiramide!$T$96:$T$101)</f>
        <v>801</v>
      </c>
      <c r="I9" s="8">
        <f>SUM(Leeftijdspiramide!$U$96:$U$101)</f>
        <v>799</v>
      </c>
      <c r="J9" s="131">
        <f t="shared" ref="J9:J24" si="15">SUM(H9:I9)</f>
        <v>1600</v>
      </c>
      <c r="K9" s="16">
        <f>SUM(Leeftijdspiramide!$T$84:$T$95)</f>
        <v>1536</v>
      </c>
      <c r="L9" s="8">
        <f>SUM(Leeftijdspiramide!$U$84:$U$95)</f>
        <v>1506</v>
      </c>
      <c r="M9" s="131">
        <f t="shared" ref="M9:M24" si="16">SUM(K9:L9)</f>
        <v>3042</v>
      </c>
      <c r="N9" s="16">
        <f>SUM(Leeftijdspiramide!$T$59:$T$83)</f>
        <v>4288</v>
      </c>
      <c r="O9" s="8">
        <f>SUM(Leeftijdspiramide!$U$59:$U$83)</f>
        <v>4233</v>
      </c>
      <c r="P9" s="131">
        <f t="shared" ref="P9:P24" si="17">SUM(N9:O9)</f>
        <v>8521</v>
      </c>
      <c r="Q9" s="16">
        <f>SUM(Leeftijdspiramide!$T$49:$T$58)</f>
        <v>1816</v>
      </c>
      <c r="R9" s="8">
        <f>SUM(Leeftijdspiramide!$U$49:$U$58)</f>
        <v>1768</v>
      </c>
      <c r="S9" s="131">
        <f t="shared" ref="S9:S24" si="18">SUM(Q9:R9)</f>
        <v>3584</v>
      </c>
      <c r="T9" s="8">
        <f>SUM(Leeftijdspiramide!$T$34:$T$48)</f>
        <v>1948</v>
      </c>
      <c r="U9" s="8">
        <f>SUM(Leeftijdspiramide!$U$34:$U$48)</f>
        <v>1870</v>
      </c>
      <c r="V9" s="131">
        <f t="shared" ref="V9:V24" si="19">SUM(T9:U9)</f>
        <v>3818</v>
      </c>
      <c r="W9" s="16">
        <f>SUM(Leeftijdspiramide!$T$14:$T$33)</f>
        <v>492</v>
      </c>
      <c r="X9" s="8">
        <f>SUM(Leeftijdspiramide!$U$14:$U$33)</f>
        <v>787</v>
      </c>
      <c r="Y9" s="131">
        <f t="shared" ref="Y9:Y24" si="20">SUM(W9:X9)</f>
        <v>1279</v>
      </c>
      <c r="Z9" s="16">
        <f>SUM(Leeftijdspiramide!$T$9:$T$13)</f>
        <v>1</v>
      </c>
      <c r="AA9" s="8">
        <f>SUM(Leeftijdspiramide!$U$9:$U$13)</f>
        <v>4</v>
      </c>
      <c r="AB9" s="131">
        <f t="shared" ref="AB9:AB24" si="21">SUM(Z9:AA9)</f>
        <v>5</v>
      </c>
      <c r="AC9" s="114">
        <f t="shared" si="12"/>
        <v>24864</v>
      </c>
    </row>
    <row r="10" spans="1:29" s="8" customFormat="1" x14ac:dyDescent="0.5">
      <c r="A10" s="124">
        <v>2016</v>
      </c>
      <c r="B10" s="8">
        <f>SUM(Leeftijdspiramide!$W$111:$W$113)</f>
        <v>322</v>
      </c>
      <c r="C10" s="8">
        <f>SUM(Leeftijdspiramide!$X$111:$X$113)</f>
        <v>292</v>
      </c>
      <c r="D10" s="131">
        <f t="shared" si="13"/>
        <v>614</v>
      </c>
      <c r="E10" s="16">
        <f>SUM(Leeftijdspiramide!$W$102:$W$110)</f>
        <v>1278</v>
      </c>
      <c r="F10" s="8">
        <f>SUM(Leeftijdspiramide!$X$102:$X$110)</f>
        <v>1162</v>
      </c>
      <c r="G10" s="158">
        <f t="shared" si="14"/>
        <v>2440</v>
      </c>
      <c r="H10" s="8">
        <f>SUM(Leeftijdspiramide!$W$96:$W$101)</f>
        <v>772</v>
      </c>
      <c r="I10" s="8">
        <f>SUM(Leeftijdspiramide!$X$96:$X$101)</f>
        <v>790</v>
      </c>
      <c r="J10" s="131">
        <f t="shared" si="15"/>
        <v>1562</v>
      </c>
      <c r="K10" s="16">
        <f>SUM(Leeftijdspiramide!$W$84:$W$95)</f>
        <v>1541</v>
      </c>
      <c r="L10" s="8">
        <f>SUM(Leeftijdspiramide!$X$84:$X$95)</f>
        <v>1502</v>
      </c>
      <c r="M10" s="131">
        <f t="shared" si="16"/>
        <v>3043</v>
      </c>
      <c r="N10" s="16">
        <f>SUM(Leeftijdspiramide!$W$59:$W$83)</f>
        <v>4327</v>
      </c>
      <c r="O10" s="8">
        <f>SUM(Leeftijdspiramide!$X$59:$X$83)</f>
        <v>4240</v>
      </c>
      <c r="P10" s="131">
        <f t="shared" si="17"/>
        <v>8567</v>
      </c>
      <c r="Q10" s="16">
        <f>SUM(Leeftijdspiramide!$W$49:$W$58)</f>
        <v>1836</v>
      </c>
      <c r="R10" s="8">
        <f>SUM(Leeftijdspiramide!$X$49:$X$58)</f>
        <v>1756</v>
      </c>
      <c r="S10" s="131">
        <f t="shared" si="18"/>
        <v>3592</v>
      </c>
      <c r="T10" s="8">
        <f>SUM(Leeftijdspiramide!$W$34:$W$48)</f>
        <v>1849</v>
      </c>
      <c r="U10" s="8">
        <f>SUM(Leeftijdspiramide!$X$34:$X$48)</f>
        <v>1804</v>
      </c>
      <c r="V10" s="131">
        <f t="shared" si="19"/>
        <v>3653</v>
      </c>
      <c r="W10" s="16">
        <f>SUM(Leeftijdspiramide!$W$14:$W$33)</f>
        <v>461</v>
      </c>
      <c r="X10" s="8">
        <f>SUM(Leeftijdspiramide!$X$14:$X$33)</f>
        <v>749</v>
      </c>
      <c r="Y10" s="131">
        <f t="shared" si="20"/>
        <v>1210</v>
      </c>
      <c r="Z10" s="16">
        <f>SUM(Leeftijdspiramide!$W$9:$W$13)</f>
        <v>1</v>
      </c>
      <c r="AA10" s="8">
        <f>SUM(Leeftijdspiramide!$X$9:$X$13)</f>
        <v>6</v>
      </c>
      <c r="AB10" s="131">
        <f t="shared" si="21"/>
        <v>7</v>
      </c>
      <c r="AC10" s="114">
        <f t="shared" si="12"/>
        <v>24688</v>
      </c>
    </row>
    <row r="11" spans="1:29" s="8" customFormat="1" x14ac:dyDescent="0.5">
      <c r="A11" s="124">
        <v>2015</v>
      </c>
      <c r="B11" s="8">
        <f>SUM(Leeftijdspiramide!$Z$111:$Z$113)</f>
        <v>345</v>
      </c>
      <c r="C11" s="8">
        <f>SUM(Leeftijdspiramide!$AA$111:$AA$113)</f>
        <v>296</v>
      </c>
      <c r="D11" s="131">
        <f t="shared" si="13"/>
        <v>641</v>
      </c>
      <c r="E11" s="16">
        <f>SUM(Leeftijdspiramide!$Z$102:$Z$110)</f>
        <v>1254</v>
      </c>
      <c r="F11" s="8">
        <f>SUM(Leeftijdspiramide!$AA$102:$AA$110)</f>
        <v>1163</v>
      </c>
      <c r="G11" s="131">
        <f t="shared" si="14"/>
        <v>2417</v>
      </c>
      <c r="H11" s="8">
        <f>SUM(Leeftijdspiramide!$Z$96:$Z$101)</f>
        <v>786</v>
      </c>
      <c r="I11" s="8">
        <f>SUM(Leeftijdspiramide!$AA$96:$AA$101)</f>
        <v>786</v>
      </c>
      <c r="J11" s="131">
        <f t="shared" si="15"/>
        <v>1572</v>
      </c>
      <c r="K11" s="16">
        <f>SUM(Leeftijdspiramide!$Z$84:$Z$95)</f>
        <v>1531</v>
      </c>
      <c r="L11" s="8">
        <f>SUM(Leeftijdspiramide!$AA$84:$AA$95)</f>
        <v>1491</v>
      </c>
      <c r="M11" s="131">
        <f t="shared" si="16"/>
        <v>3022</v>
      </c>
      <c r="N11" s="16">
        <f>SUM(Leeftijdspiramide!$Z$59:$Z$83)</f>
        <v>4458</v>
      </c>
      <c r="O11" s="8">
        <f>SUM(Leeftijdspiramide!$AA$59:$AA$83)</f>
        <v>4292</v>
      </c>
      <c r="P11" s="131">
        <f t="shared" si="17"/>
        <v>8750</v>
      </c>
      <c r="Q11" s="16">
        <f>SUM(Leeftijdspiramide!$Z$49:$Z$58)</f>
        <v>1800</v>
      </c>
      <c r="R11" s="8">
        <f>SUM(Leeftijdspiramide!$AA$49:$AA$58)</f>
        <v>1743</v>
      </c>
      <c r="S11" s="131">
        <f t="shared" si="18"/>
        <v>3543</v>
      </c>
      <c r="T11" s="8">
        <f>SUM(Leeftijdspiramide!$Z$34:$Z$48)</f>
        <v>1784</v>
      </c>
      <c r="U11" s="8">
        <f>SUM(Leeftijdspiramide!$AA$34:$AA$48)</f>
        <v>1752</v>
      </c>
      <c r="V11" s="131">
        <f t="shared" si="19"/>
        <v>3536</v>
      </c>
      <c r="W11" s="16">
        <f>SUM(Leeftijdspiramide!$Z$14:$Z$33)</f>
        <v>470</v>
      </c>
      <c r="X11" s="8">
        <f>SUM(Leeftijdspiramide!$AA$14:$AA$33)</f>
        <v>742</v>
      </c>
      <c r="Y11" s="131">
        <f t="shared" si="20"/>
        <v>1212</v>
      </c>
      <c r="Z11" s="16">
        <f>SUM(Leeftijdspiramide!$Z$9:$Z$13)</f>
        <v>1</v>
      </c>
      <c r="AA11" s="8">
        <f>SUM(Leeftijdspiramide!$AA$9:$AA$13)</f>
        <v>5</v>
      </c>
      <c r="AB11" s="131">
        <f t="shared" si="21"/>
        <v>6</v>
      </c>
      <c r="AC11" s="114">
        <f t="shared" si="12"/>
        <v>24699</v>
      </c>
    </row>
    <row r="12" spans="1:29" s="8" customFormat="1" x14ac:dyDescent="0.5">
      <c r="A12" s="124">
        <v>2014</v>
      </c>
      <c r="B12" s="8">
        <f>SUM(Leeftijdspiramide!$AC$111:$AC$113)</f>
        <v>362</v>
      </c>
      <c r="C12" s="8">
        <f>SUM(Leeftijdspiramide!$AD$111:$AD$113)</f>
        <v>327</v>
      </c>
      <c r="D12" s="131">
        <f t="shared" si="13"/>
        <v>689</v>
      </c>
      <c r="E12" s="16">
        <f>SUM(Leeftijdspiramide!$AC$102:$AC$110)</f>
        <v>1246</v>
      </c>
      <c r="F12" s="8">
        <f>SUM(Leeftijdspiramide!$AD$102:$AD$110)</f>
        <v>1147</v>
      </c>
      <c r="G12" s="131">
        <f t="shared" si="14"/>
        <v>2393</v>
      </c>
      <c r="H12" s="8">
        <f>SUM(Leeftijdspiramide!$AC$96:$AC$101)</f>
        <v>767</v>
      </c>
      <c r="I12" s="8">
        <f>SUM(Leeftijdspiramide!$AD$96:$AD$101)</f>
        <v>753</v>
      </c>
      <c r="J12" s="131">
        <f t="shared" si="15"/>
        <v>1520</v>
      </c>
      <c r="K12" s="16">
        <f>SUM(Leeftijdspiramide!$AC$84:$AC$95)</f>
        <v>1547</v>
      </c>
      <c r="L12" s="8">
        <f>SUM(Leeftijdspiramide!$AD$84:$AD$95)</f>
        <v>1523</v>
      </c>
      <c r="M12" s="131">
        <f t="shared" si="16"/>
        <v>3070</v>
      </c>
      <c r="N12" s="16">
        <f>SUM(Leeftijdspiramide!$AC$59:$AC$83)</f>
        <v>4489</v>
      </c>
      <c r="O12" s="8">
        <f>SUM(Leeftijdspiramide!$AD$59:$AD$83)</f>
        <v>4330</v>
      </c>
      <c r="P12" s="131">
        <f t="shared" si="17"/>
        <v>8819</v>
      </c>
      <c r="Q12" s="16">
        <f>SUM(Leeftijdspiramide!$AC$49:$AC$58)</f>
        <v>1793</v>
      </c>
      <c r="R12" s="8">
        <f>SUM(Leeftijdspiramide!$AD$49:$AD$58)</f>
        <v>1734</v>
      </c>
      <c r="S12" s="131">
        <f t="shared" si="18"/>
        <v>3527</v>
      </c>
      <c r="T12" s="8">
        <f>SUM(Leeftijdspiramide!$AC$34:$AC$48)</f>
        <v>1696</v>
      </c>
      <c r="U12" s="8">
        <f>SUM(Leeftijdspiramide!$AD$34:$AD$48)</f>
        <v>1680</v>
      </c>
      <c r="V12" s="131">
        <f t="shared" si="19"/>
        <v>3376</v>
      </c>
      <c r="W12" s="16">
        <f>SUM(Leeftijdspiramide!$AC$14:$AC$33)</f>
        <v>459</v>
      </c>
      <c r="X12" s="8">
        <f>SUM(Leeftijdspiramide!$AD$14:$AD$33)</f>
        <v>730</v>
      </c>
      <c r="Y12" s="131">
        <f t="shared" si="20"/>
        <v>1189</v>
      </c>
      <c r="Z12" s="16">
        <f>SUM(Leeftijdspiramide!$AC$9:$AC$13)</f>
        <v>2</v>
      </c>
      <c r="AA12" s="8">
        <f>SUM(Leeftijdspiramide!$AD$9:$AD$13)</f>
        <v>4</v>
      </c>
      <c r="AB12" s="131">
        <f t="shared" si="21"/>
        <v>6</v>
      </c>
      <c r="AC12" s="114">
        <f t="shared" si="12"/>
        <v>24589</v>
      </c>
    </row>
    <row r="13" spans="1:29" s="8" customFormat="1" x14ac:dyDescent="0.5">
      <c r="A13" s="124">
        <v>2013</v>
      </c>
      <c r="B13" s="8">
        <f>SUM(Leeftijdspiramide!$AF$111:$AF$113)</f>
        <v>386</v>
      </c>
      <c r="C13" s="8">
        <f>SUM(Leeftijdspiramide!$AG$111:$AG$113)</f>
        <v>335</v>
      </c>
      <c r="D13" s="131">
        <f t="shared" si="13"/>
        <v>721</v>
      </c>
      <c r="E13" s="16">
        <f>SUM(Leeftijdspiramide!$AF$102:$AF$110)</f>
        <v>1222</v>
      </c>
      <c r="F13" s="8">
        <f>SUM(Leeftijdspiramide!$AG$102:$AG$110)</f>
        <v>1157</v>
      </c>
      <c r="G13" s="131">
        <f t="shared" si="14"/>
        <v>2379</v>
      </c>
      <c r="H13" s="8">
        <f>SUM(Leeftijdspiramide!$AF$96:$AF$101)</f>
        <v>739</v>
      </c>
      <c r="I13" s="8">
        <f>SUM(Leeftijdspiramide!$AG$96:$AG$101)</f>
        <v>743</v>
      </c>
      <c r="J13" s="131">
        <f t="shared" si="15"/>
        <v>1482</v>
      </c>
      <c r="K13" s="16">
        <f>SUM(Leeftijdspiramide!$AF$84:$AF$95)</f>
        <v>1569</v>
      </c>
      <c r="L13" s="8">
        <f>SUM(Leeftijdspiramide!$AG$84:$AG$95)</f>
        <v>1539</v>
      </c>
      <c r="M13" s="131">
        <f t="shared" si="16"/>
        <v>3108</v>
      </c>
      <c r="N13" s="16">
        <f>SUM(Leeftijdspiramide!$AF$59:$AF$83)</f>
        <v>4514</v>
      </c>
      <c r="O13" s="8">
        <f>SUM(Leeftijdspiramide!$AG$59:$AG$83)</f>
        <v>4368</v>
      </c>
      <c r="P13" s="131">
        <f t="shared" si="17"/>
        <v>8882</v>
      </c>
      <c r="Q13" s="16">
        <f>SUM(Leeftijdspiramide!$AF$49:$AF$58)</f>
        <v>1789</v>
      </c>
      <c r="R13" s="8">
        <f>SUM(Leeftijdspiramide!$AG$49:$AG$58)</f>
        <v>1691</v>
      </c>
      <c r="S13" s="131">
        <f t="shared" si="18"/>
        <v>3480</v>
      </c>
      <c r="T13" s="8">
        <f>SUM(Leeftijdspiramide!$AF$34:$AF$48)</f>
        <v>1646</v>
      </c>
      <c r="U13" s="8">
        <f>SUM(Leeftijdspiramide!$AG$34:$AG$48)</f>
        <v>1657</v>
      </c>
      <c r="V13" s="131">
        <f t="shared" si="19"/>
        <v>3303</v>
      </c>
      <c r="W13" s="16">
        <f>SUM(Leeftijdspiramide!$AF$14:$AF$33)</f>
        <v>432</v>
      </c>
      <c r="X13" s="8">
        <f>SUM(Leeftijdspiramide!$AG$14:$AG$33)</f>
        <v>695</v>
      </c>
      <c r="Y13" s="131">
        <f t="shared" si="20"/>
        <v>1127</v>
      </c>
      <c r="Z13" s="16">
        <f>SUM(Leeftijdspiramide!$AF$9:$AF$13)</f>
        <v>1</v>
      </c>
      <c r="AA13" s="8">
        <f>SUM(Leeftijdspiramide!$AG$9:$AG$13)</f>
        <v>2</v>
      </c>
      <c r="AB13" s="131">
        <f t="shared" si="21"/>
        <v>3</v>
      </c>
      <c r="AC13" s="114">
        <f t="shared" ref="AC13:AC24" si="22">D13+G13+J13+M13+P13+S13+V13+Y13+AB13</f>
        <v>24485</v>
      </c>
    </row>
    <row r="14" spans="1:29" s="8" customFormat="1" x14ac:dyDescent="0.5">
      <c r="A14" s="124">
        <v>2012</v>
      </c>
      <c r="B14" s="8">
        <f>SUM(Leeftijdspiramide!$AI$111:$AI$113)</f>
        <v>416</v>
      </c>
      <c r="C14" s="8">
        <f>SUM(Leeftijdspiramide!$AJ$111:$AJ$113)</f>
        <v>350</v>
      </c>
      <c r="D14" s="131">
        <f t="shared" si="13"/>
        <v>766</v>
      </c>
      <c r="E14" s="125">
        <f>SUM(Leeftijdspiramide!$AI$102:$AI$110)</f>
        <v>1215</v>
      </c>
      <c r="F14" s="126">
        <f>SUM(Leeftijdspiramide!$AJ$102:$AJ$110)</f>
        <v>1165</v>
      </c>
      <c r="G14" s="131">
        <f t="shared" si="14"/>
        <v>2380</v>
      </c>
      <c r="H14" s="126">
        <f>SUM(Leeftijdspiramide!$AI$96:$AI$101)</f>
        <v>744</v>
      </c>
      <c r="I14" s="126">
        <f>SUM(Leeftijdspiramide!$AJ$96:$AJ$101)</f>
        <v>750</v>
      </c>
      <c r="J14" s="131">
        <f t="shared" si="15"/>
        <v>1494</v>
      </c>
      <c r="K14" s="125">
        <f>SUM(Leeftijdspiramide!$AI$84:$AI$95)</f>
        <v>1600</v>
      </c>
      <c r="L14" s="126">
        <f>SUM(Leeftijdspiramide!$AJ$84:$AJ$95)</f>
        <v>1556</v>
      </c>
      <c r="M14" s="131">
        <f t="shared" si="16"/>
        <v>3156</v>
      </c>
      <c r="N14" s="125">
        <f>SUM(Leeftijdspiramide!$AI$59:$AI$83)</f>
        <v>4581</v>
      </c>
      <c r="O14" s="126">
        <f>SUM(Leeftijdspiramide!$AJ$59:$AJ$83)</f>
        <v>4393</v>
      </c>
      <c r="P14" s="158">
        <f t="shared" si="17"/>
        <v>8974</v>
      </c>
      <c r="Q14" s="125">
        <f>SUM(Leeftijdspiramide!$AI$49:$AI$58)</f>
        <v>1753</v>
      </c>
      <c r="R14" s="126">
        <f>SUM(Leeftijdspiramide!$AJ$49:$AJ$58)</f>
        <v>1674</v>
      </c>
      <c r="S14" s="131">
        <f t="shared" si="18"/>
        <v>3427</v>
      </c>
      <c r="T14" s="126">
        <f>SUM(Leeftijdspiramide!$AI$34:$AI$48)</f>
        <v>1602</v>
      </c>
      <c r="U14" s="126">
        <f>SUM(Leeftijdspiramide!$AJ$34:$AJ$48)</f>
        <v>1597</v>
      </c>
      <c r="V14" s="131">
        <f t="shared" si="19"/>
        <v>3199</v>
      </c>
      <c r="W14" s="125">
        <f>SUM(Leeftijdspiramide!$AI$14:$AI$33)</f>
        <v>425</v>
      </c>
      <c r="X14" s="126">
        <f>SUM(Leeftijdspiramide!$AJ$14:$AJ$33)</f>
        <v>675</v>
      </c>
      <c r="Y14" s="131">
        <f t="shared" si="20"/>
        <v>1100</v>
      </c>
      <c r="Z14" s="125">
        <f>SUM(Leeftijdspiramide!$AI$9:$AI$13)</f>
        <v>1</v>
      </c>
      <c r="AA14" s="126">
        <f>SUM(Leeftijdspiramide!$AJ$9:$AJ$13)</f>
        <v>1</v>
      </c>
      <c r="AB14" s="131">
        <f t="shared" si="21"/>
        <v>2</v>
      </c>
      <c r="AC14" s="114">
        <f t="shared" si="22"/>
        <v>24498</v>
      </c>
    </row>
    <row r="15" spans="1:29" s="8" customFormat="1" x14ac:dyDescent="0.5">
      <c r="A15" s="124">
        <v>2011</v>
      </c>
      <c r="B15" s="8">
        <f>SUM(Leeftijdspiramide!$AL$111:$AL$113)</f>
        <v>433</v>
      </c>
      <c r="C15" s="8">
        <f>SUM(Leeftijdspiramide!$AM$111:$AM$113)</f>
        <v>358</v>
      </c>
      <c r="D15" s="131">
        <f t="shared" si="13"/>
        <v>791</v>
      </c>
      <c r="E15" s="16">
        <f>SUM(Leeftijdspiramide!$AL$102:$AL$110)</f>
        <v>1154</v>
      </c>
      <c r="F15" s="8">
        <f>SUM(Leeftijdspiramide!$AM$102:$AM$110)</f>
        <v>1168</v>
      </c>
      <c r="G15" s="131">
        <f t="shared" si="14"/>
        <v>2322</v>
      </c>
      <c r="H15" s="8">
        <f>SUM(Leeftijdspiramide!$AL$96:$AL$101)</f>
        <v>755</v>
      </c>
      <c r="I15" s="8">
        <f>SUM(Leeftijdspiramide!$AM$96:$AM$101)</f>
        <v>726</v>
      </c>
      <c r="J15" s="131">
        <f t="shared" si="15"/>
        <v>1481</v>
      </c>
      <c r="K15" s="16">
        <f>SUM(Leeftijdspiramide!$AL$84:$AL$95)</f>
        <v>1634</v>
      </c>
      <c r="L15" s="8">
        <f>SUM(Leeftijdspiramide!$AM$84:$AM$95)</f>
        <v>1628</v>
      </c>
      <c r="M15" s="131">
        <f t="shared" si="16"/>
        <v>3262</v>
      </c>
      <c r="N15" s="16">
        <f>SUM(Leeftijdspiramide!$AL$59:$AL$83)</f>
        <v>4606</v>
      </c>
      <c r="O15" s="8">
        <f>SUM(Leeftijdspiramide!$AM$59:$AM$83)</f>
        <v>4363</v>
      </c>
      <c r="P15" s="131">
        <f t="shared" si="17"/>
        <v>8969</v>
      </c>
      <c r="Q15" s="16">
        <f>SUM(Leeftijdspiramide!$AL$49:$AL$58)</f>
        <v>1752</v>
      </c>
      <c r="R15" s="8">
        <f>SUM(Leeftijdspiramide!$AM$49:$AM$58)</f>
        <v>1656</v>
      </c>
      <c r="S15" s="131">
        <f t="shared" si="18"/>
        <v>3408</v>
      </c>
      <c r="T15" s="8">
        <f>SUM(Leeftijdspiramide!$AL$34:$AL$48)</f>
        <v>1560</v>
      </c>
      <c r="U15" s="8">
        <f>SUM(Leeftijdspiramide!$AM$34:$AM$48)</f>
        <v>1537</v>
      </c>
      <c r="V15" s="131">
        <f t="shared" si="19"/>
        <v>3097</v>
      </c>
      <c r="W15" s="16">
        <f>SUM(Leeftijdspiramide!$AL$14:$AL$33)</f>
        <v>394</v>
      </c>
      <c r="X15" s="8">
        <f>SUM(Leeftijdspiramide!$AM$14:$AM$33)</f>
        <v>648</v>
      </c>
      <c r="Y15" s="131">
        <f t="shared" si="20"/>
        <v>1042</v>
      </c>
      <c r="Z15" s="16">
        <f>SUM(Leeftijdspiramide!$AL$9:$AL$13)</f>
        <v>0</v>
      </c>
      <c r="AA15" s="8">
        <f>SUM(Leeftijdspiramide!$AM$9:$AM$13)</f>
        <v>2</v>
      </c>
      <c r="AB15" s="131">
        <f t="shared" si="21"/>
        <v>2</v>
      </c>
      <c r="AC15" s="114">
        <f t="shared" si="22"/>
        <v>24374</v>
      </c>
    </row>
    <row r="16" spans="1:29" s="8" customFormat="1" x14ac:dyDescent="0.5">
      <c r="A16" s="124">
        <v>2010</v>
      </c>
      <c r="B16" s="8">
        <f>SUM(Leeftijdspiramide!$AO$111:$AO$113)</f>
        <v>431</v>
      </c>
      <c r="C16" s="8">
        <f>SUM(Leeftijdspiramide!$AP$111:$AP$113)</f>
        <v>399</v>
      </c>
      <c r="D16" s="158">
        <f t="shared" si="13"/>
        <v>830</v>
      </c>
      <c r="E16" s="16">
        <f>SUM(Leeftijdspiramide!$AO$102:$AO$110)</f>
        <v>1139</v>
      </c>
      <c r="F16" s="8">
        <f>SUM(Leeftijdspiramide!$AP$102:$AP$110)</f>
        <v>1142</v>
      </c>
      <c r="G16" s="131">
        <f t="shared" si="14"/>
        <v>2281</v>
      </c>
      <c r="H16" s="8">
        <f>SUM(Leeftijdspiramide!$AO$96:$AO$101)</f>
        <v>749</v>
      </c>
      <c r="I16" s="8">
        <f>SUM(Leeftijdspiramide!$AP$96:$AP$101)</f>
        <v>742</v>
      </c>
      <c r="J16" s="131">
        <f t="shared" si="15"/>
        <v>1491</v>
      </c>
      <c r="K16" s="16">
        <f>SUM(Leeftijdspiramide!$AO$84:$AO$95)</f>
        <v>1651</v>
      </c>
      <c r="L16" s="8">
        <f>SUM(Leeftijdspiramide!$AP$84:$AP$95)</f>
        <v>1602</v>
      </c>
      <c r="M16" s="131">
        <f t="shared" si="16"/>
        <v>3253</v>
      </c>
      <c r="N16" s="16">
        <f>SUM(Leeftijdspiramide!$AO$59:$AO$83)</f>
        <v>4562</v>
      </c>
      <c r="O16" s="8">
        <f>SUM(Leeftijdspiramide!$AP$59:$AP$83)</f>
        <v>4409</v>
      </c>
      <c r="P16" s="131">
        <f t="shared" si="17"/>
        <v>8971</v>
      </c>
      <c r="Q16" s="16">
        <f>SUM(Leeftijdspiramide!$AO$49:$AO$58)</f>
        <v>1757</v>
      </c>
      <c r="R16" s="8">
        <f>SUM(Leeftijdspiramide!$AP$49:$AP$58)</f>
        <v>1627</v>
      </c>
      <c r="S16" s="131">
        <f t="shared" si="18"/>
        <v>3384</v>
      </c>
      <c r="T16" s="8">
        <f>SUM(Leeftijdspiramide!$AO$34:$AO$48)</f>
        <v>1479</v>
      </c>
      <c r="U16" s="8">
        <f>SUM(Leeftijdspiramide!$AP$34:$AP$48)</f>
        <v>1494</v>
      </c>
      <c r="V16" s="131">
        <f t="shared" si="19"/>
        <v>2973</v>
      </c>
      <c r="W16" s="16">
        <f>SUM(Leeftijdspiramide!$AO$14:$AO$33)</f>
        <v>386</v>
      </c>
      <c r="X16" s="8">
        <f>SUM(Leeftijdspiramide!$AP$14:$AP$33)</f>
        <v>610</v>
      </c>
      <c r="Y16" s="131">
        <f t="shared" si="20"/>
        <v>996</v>
      </c>
      <c r="Z16" s="16">
        <f>SUM(Leeftijdspiramide!$AO$9:$AO$13)</f>
        <v>0</v>
      </c>
      <c r="AA16" s="8">
        <f>SUM(Leeftijdspiramide!$AP$9:$AP$13)</f>
        <v>2</v>
      </c>
      <c r="AB16" s="131">
        <f t="shared" si="21"/>
        <v>2</v>
      </c>
      <c r="AC16" s="114">
        <f t="shared" si="22"/>
        <v>24181</v>
      </c>
    </row>
    <row r="17" spans="1:29" s="8" customFormat="1" x14ac:dyDescent="0.5">
      <c r="A17" s="124">
        <v>2009</v>
      </c>
      <c r="B17" s="8">
        <f>SUM(Leeftijdspiramide!$AR$111:$AR$113)</f>
        <v>402</v>
      </c>
      <c r="C17" s="8">
        <f>SUM(Leeftijdspiramide!$AS$111:$AS$113)</f>
        <v>395</v>
      </c>
      <c r="D17" s="131">
        <f t="shared" si="13"/>
        <v>797</v>
      </c>
      <c r="E17" s="16">
        <f>SUM(Leeftijdspiramide!$AR$102:$AR$110)</f>
        <v>1143</v>
      </c>
      <c r="F17" s="8">
        <f>SUM(Leeftijdspiramide!$AS$102:$AS$110)</f>
        <v>1132</v>
      </c>
      <c r="G17" s="131">
        <f t="shared" si="14"/>
        <v>2275</v>
      </c>
      <c r="H17" s="8">
        <f>SUM(Leeftijdspiramide!$AR$96:$AR$101)</f>
        <v>758</v>
      </c>
      <c r="I17" s="8">
        <f>SUM(Leeftijdspiramide!$AS$96:$AS$101)</f>
        <v>768</v>
      </c>
      <c r="J17" s="131">
        <f t="shared" si="15"/>
        <v>1526</v>
      </c>
      <c r="K17" s="16">
        <f>SUM(Leeftijdspiramide!$AR$84:$AR$95)</f>
        <v>1693</v>
      </c>
      <c r="L17" s="8">
        <f>SUM(Leeftijdspiramide!$AS$84:$AS$95)</f>
        <v>1567</v>
      </c>
      <c r="M17" s="131">
        <f t="shared" si="16"/>
        <v>3260</v>
      </c>
      <c r="N17" s="16">
        <f>SUM(Leeftijdspiramide!$AR$59:$AR$83)</f>
        <v>4526</v>
      </c>
      <c r="O17" s="8">
        <f>SUM(Leeftijdspiramide!$AS$59:$AS$83)</f>
        <v>4355</v>
      </c>
      <c r="P17" s="131">
        <f t="shared" si="17"/>
        <v>8881</v>
      </c>
      <c r="Q17" s="16">
        <f>SUM(Leeftijdspiramide!$AR$49:$AR$58)</f>
        <v>1743</v>
      </c>
      <c r="R17" s="8">
        <f>SUM(Leeftijdspiramide!$AS$49:$AS$58)</f>
        <v>1616</v>
      </c>
      <c r="S17" s="131">
        <f t="shared" si="18"/>
        <v>3359</v>
      </c>
      <c r="T17" s="8">
        <f>SUM(Leeftijdspiramide!$AR$34:$AR$48)</f>
        <v>1410</v>
      </c>
      <c r="U17" s="8">
        <f>SUM(Leeftijdspiramide!$AS$34:$AS$48)</f>
        <v>1457</v>
      </c>
      <c r="V17" s="131">
        <f t="shared" si="19"/>
        <v>2867</v>
      </c>
      <c r="W17" s="16">
        <f>SUM(Leeftijdspiramide!$AR$14:$AR$33)</f>
        <v>367</v>
      </c>
      <c r="X17" s="8">
        <f>SUM(Leeftijdspiramide!$AS$14:$AS$33)</f>
        <v>563</v>
      </c>
      <c r="Y17" s="131">
        <f t="shared" si="20"/>
        <v>930</v>
      </c>
      <c r="Z17" s="16">
        <f>SUM(Leeftijdspiramide!$AR$9:$AR$13)</f>
        <v>0</v>
      </c>
      <c r="AA17" s="8">
        <f>SUM(Leeftijdspiramide!$AS$9:$AS$13)</f>
        <v>2</v>
      </c>
      <c r="AB17" s="131">
        <f t="shared" si="21"/>
        <v>2</v>
      </c>
      <c r="AC17" s="114">
        <f t="shared" si="22"/>
        <v>23897</v>
      </c>
    </row>
    <row r="18" spans="1:29" s="8" customFormat="1" x14ac:dyDescent="0.5">
      <c r="A18" s="124">
        <v>2008</v>
      </c>
      <c r="B18" s="8">
        <f>SUM(Leeftijdspiramide!$AU$111:$AU$113)</f>
        <v>382</v>
      </c>
      <c r="C18" s="8">
        <f>SUM(Leeftijdspiramide!$AV$111:$AV$113)</f>
        <v>390</v>
      </c>
      <c r="D18" s="131">
        <f t="shared" si="13"/>
        <v>772</v>
      </c>
      <c r="E18" s="16">
        <f>SUM(Leeftijdspiramide!$AU$102:$AU$110)</f>
        <v>1124</v>
      </c>
      <c r="F18" s="8">
        <f>SUM(Leeftijdspiramide!$AV$102:$AV$110)</f>
        <v>1114</v>
      </c>
      <c r="G18" s="131">
        <f t="shared" si="14"/>
        <v>2238</v>
      </c>
      <c r="H18" s="8">
        <f>SUM(Leeftijdspiramide!$AU$96:$AU$101)</f>
        <v>759</v>
      </c>
      <c r="I18" s="8">
        <f>SUM(Leeftijdspiramide!$AV$96:$AV$101)</f>
        <v>773</v>
      </c>
      <c r="J18" s="131">
        <f t="shared" si="15"/>
        <v>1532</v>
      </c>
      <c r="K18" s="16">
        <f>SUM(Leeftijdspiramide!$AU$84:$AU$95)</f>
        <v>1718</v>
      </c>
      <c r="L18" s="8">
        <f>SUM(Leeftijdspiramide!$AV$84:$AV$95)</f>
        <v>1600</v>
      </c>
      <c r="M18" s="131">
        <f t="shared" si="16"/>
        <v>3318</v>
      </c>
      <c r="N18" s="16">
        <f>SUM(Leeftijdspiramide!$AU$59:$AU$83)</f>
        <v>4534</v>
      </c>
      <c r="O18" s="8">
        <f>SUM(Leeftijdspiramide!$AV$59:$AV$83)</f>
        <v>4353</v>
      </c>
      <c r="P18" s="131">
        <f t="shared" si="17"/>
        <v>8887</v>
      </c>
      <c r="Q18" s="16">
        <f>SUM(Leeftijdspiramide!$AU$49:$AU$58)</f>
        <v>1676</v>
      </c>
      <c r="R18" s="8">
        <f>SUM(Leeftijdspiramide!$AV$49:$AV$58)</f>
        <v>1564</v>
      </c>
      <c r="S18" s="131">
        <f t="shared" si="18"/>
        <v>3240</v>
      </c>
      <c r="T18" s="8">
        <f>SUM(Leeftijdspiramide!$AU$34:$AU$48)</f>
        <v>1370</v>
      </c>
      <c r="U18" s="8">
        <f>SUM(Leeftijdspiramide!$AV$34:$AV$48)</f>
        <v>1425</v>
      </c>
      <c r="V18" s="131">
        <f t="shared" si="19"/>
        <v>2795</v>
      </c>
      <c r="W18" s="16">
        <f>SUM(Leeftijdspiramide!$AU$14:$AU$33)</f>
        <v>341</v>
      </c>
      <c r="X18" s="8">
        <f>SUM(Leeftijdspiramide!$AV$14:$AV$33)</f>
        <v>543</v>
      </c>
      <c r="Y18" s="131">
        <f t="shared" si="20"/>
        <v>884</v>
      </c>
      <c r="Z18" s="16">
        <f>SUM(Leeftijdspiramide!$AU$9:$AU$13)</f>
        <v>1</v>
      </c>
      <c r="AA18" s="8">
        <f>SUM(Leeftijdspiramide!$AV$9:$AV$13)</f>
        <v>1</v>
      </c>
      <c r="AB18" s="131">
        <f t="shared" si="21"/>
        <v>2</v>
      </c>
      <c r="AC18" s="114">
        <f t="shared" si="22"/>
        <v>23668</v>
      </c>
    </row>
    <row r="19" spans="1:29" s="8" customFormat="1" x14ac:dyDescent="0.5">
      <c r="A19" s="124">
        <v>2007</v>
      </c>
      <c r="B19" s="8">
        <f>SUM(Leeftijdspiramide!$AX$111:$AX$113)</f>
        <v>382</v>
      </c>
      <c r="C19" s="8">
        <f>SUM(Leeftijdspiramide!$AY$111:$AY$113)</f>
        <v>370</v>
      </c>
      <c r="D19" s="131">
        <f t="shared" si="13"/>
        <v>752</v>
      </c>
      <c r="E19" s="16">
        <f>SUM(Leeftijdspiramide!$AX$102:$AX$110)</f>
        <v>1082</v>
      </c>
      <c r="F19" s="8">
        <f>SUM(Leeftijdspiramide!$AY$102:$AY$110)</f>
        <v>1089</v>
      </c>
      <c r="G19" s="131">
        <f t="shared" si="14"/>
        <v>2171</v>
      </c>
      <c r="H19" s="8">
        <f>SUM(Leeftijdspiramide!$AX$96:$AX$101)</f>
        <v>771</v>
      </c>
      <c r="I19" s="8">
        <f>SUM(Leeftijdspiramide!$AY$96:$AY$101)</f>
        <v>778</v>
      </c>
      <c r="J19" s="131">
        <f t="shared" si="15"/>
        <v>1549</v>
      </c>
      <c r="K19" s="16">
        <f>SUM(Leeftijdspiramide!$AX$84:$AX$95)</f>
        <v>1761</v>
      </c>
      <c r="L19" s="8">
        <f>SUM(Leeftijdspiramide!$AY$84:$AY$95)</f>
        <v>1620</v>
      </c>
      <c r="M19" s="131">
        <f t="shared" si="16"/>
        <v>3381</v>
      </c>
      <c r="N19" s="16">
        <f>SUM(Leeftijdspiramide!$AX$59:$AX$83)</f>
        <v>4532</v>
      </c>
      <c r="O19" s="8">
        <f>SUM(Leeftijdspiramide!$AY$59:$AY$83)</f>
        <v>4342</v>
      </c>
      <c r="P19" s="131">
        <f t="shared" si="17"/>
        <v>8874</v>
      </c>
      <c r="Q19" s="16">
        <f>SUM(Leeftijdspiramide!$AX$49:$AX$58)</f>
        <v>1628</v>
      </c>
      <c r="R19" s="8">
        <f>SUM(Leeftijdspiramide!$AY$49:$AY$58)</f>
        <v>1498</v>
      </c>
      <c r="S19" s="131">
        <f t="shared" si="18"/>
        <v>3126</v>
      </c>
      <c r="T19" s="8">
        <f>SUM(Leeftijdspiramide!$AX$34:$AX$48)</f>
        <v>1363</v>
      </c>
      <c r="U19" s="8">
        <f>SUM(Leeftijdspiramide!$AY$34:$AY$48)</f>
        <v>1383</v>
      </c>
      <c r="V19" s="131">
        <f t="shared" si="19"/>
        <v>2746</v>
      </c>
      <c r="W19" s="16">
        <f>SUM(Leeftijdspiramide!$AX$14:$AX$33)</f>
        <v>309</v>
      </c>
      <c r="X19" s="8">
        <f>SUM(Leeftijdspiramide!$AY$14:$AY$33)</f>
        <v>525</v>
      </c>
      <c r="Y19" s="131">
        <f t="shared" si="20"/>
        <v>834</v>
      </c>
      <c r="Z19" s="16">
        <f>SUM(Leeftijdspiramide!$AX$9:$AX$13)</f>
        <v>1</v>
      </c>
      <c r="AA19" s="8">
        <f>SUM(Leeftijdspiramide!$AY$9:$AY$13)</f>
        <v>1</v>
      </c>
      <c r="AB19" s="131">
        <f t="shared" si="21"/>
        <v>2</v>
      </c>
      <c r="AC19" s="114">
        <f t="shared" si="22"/>
        <v>23435</v>
      </c>
    </row>
    <row r="20" spans="1:29" s="8" customFormat="1" x14ac:dyDescent="0.5">
      <c r="A20" s="124">
        <v>2006</v>
      </c>
      <c r="B20" s="8">
        <f>SUM(Leeftijdspiramide!$BA$111:$BA$113)</f>
        <v>355</v>
      </c>
      <c r="C20" s="8">
        <f>SUM(Leeftijdspiramide!$BB$111:$BB$113)</f>
        <v>369</v>
      </c>
      <c r="D20" s="131">
        <f t="shared" si="13"/>
        <v>724</v>
      </c>
      <c r="E20" s="16">
        <f>SUM(Leeftijdspiramide!$BA$102:$BA$110)</f>
        <v>1097</v>
      </c>
      <c r="F20" s="8">
        <f>SUM(Leeftijdspiramide!$BB$102:$BB$110)</f>
        <v>1087</v>
      </c>
      <c r="G20" s="131">
        <f t="shared" si="14"/>
        <v>2184</v>
      </c>
      <c r="H20" s="8">
        <f>SUM(Leeftijdspiramide!$BA$96:$BA$101)</f>
        <v>783</v>
      </c>
      <c r="I20" s="8">
        <f>SUM(Leeftijdspiramide!$BB$96:$BB$101)</f>
        <v>740</v>
      </c>
      <c r="J20" s="131">
        <f t="shared" si="15"/>
        <v>1523</v>
      </c>
      <c r="K20" s="16">
        <f>SUM(Leeftijdspiramide!$BA$84:$BA$95)</f>
        <v>1787</v>
      </c>
      <c r="L20" s="8">
        <f>SUM(Leeftijdspiramide!$BB$84:$BB$95)</f>
        <v>1626</v>
      </c>
      <c r="M20" s="131">
        <f t="shared" si="16"/>
        <v>3413</v>
      </c>
      <c r="N20" s="16">
        <f>SUM(Leeftijdspiramide!$BA$59:$BA$83)</f>
        <v>4537</v>
      </c>
      <c r="O20" s="8">
        <f>SUM(Leeftijdspiramide!$BB$59:$BB$83)</f>
        <v>4373</v>
      </c>
      <c r="P20" s="131">
        <f t="shared" si="17"/>
        <v>8910</v>
      </c>
      <c r="Q20" s="16">
        <f>SUM(Leeftijdspiramide!$BA$49:$BA$58)</f>
        <v>1542</v>
      </c>
      <c r="R20" s="8">
        <f>SUM(Leeftijdspiramide!$BB$49:$BB$58)</f>
        <v>1421</v>
      </c>
      <c r="S20" s="131">
        <f t="shared" si="18"/>
        <v>2963</v>
      </c>
      <c r="T20" s="8">
        <f>SUM(Leeftijdspiramide!$BA$34:$BA$48)</f>
        <v>1341</v>
      </c>
      <c r="U20" s="8">
        <f>SUM(Leeftijdspiramide!$BB$34:$BB$48)</f>
        <v>1363</v>
      </c>
      <c r="V20" s="131">
        <f t="shared" si="19"/>
        <v>2704</v>
      </c>
      <c r="W20" s="16">
        <f>SUM(Leeftijdspiramide!$BA$14:$BA$33)</f>
        <v>292</v>
      </c>
      <c r="X20" s="8">
        <f>SUM(Leeftijdspiramide!$BB$14:$BB$33)</f>
        <v>517</v>
      </c>
      <c r="Y20" s="131">
        <f t="shared" si="20"/>
        <v>809</v>
      </c>
      <c r="Z20" s="16">
        <f>SUM(Leeftijdspiramide!$BA$9:$BA$13)</f>
        <v>0</v>
      </c>
      <c r="AA20" s="8">
        <f>SUM(Leeftijdspiramide!$BB$9:$BB$13)</f>
        <v>1</v>
      </c>
      <c r="AB20" s="131">
        <f t="shared" si="21"/>
        <v>1</v>
      </c>
      <c r="AC20" s="114">
        <f t="shared" si="22"/>
        <v>23231</v>
      </c>
    </row>
    <row r="21" spans="1:29" s="8" customFormat="1" x14ac:dyDescent="0.5">
      <c r="A21" s="124">
        <v>2005</v>
      </c>
      <c r="B21" s="8">
        <f>SUM(Leeftijdspiramide!$BD$111:$BD$113)</f>
        <v>339</v>
      </c>
      <c r="C21" s="8">
        <f>SUM(Leeftijdspiramide!$BE$111:$BE$113)</f>
        <v>347</v>
      </c>
      <c r="D21" s="131">
        <f t="shared" si="13"/>
        <v>686</v>
      </c>
      <c r="E21" s="16">
        <f>SUM(Leeftijdspiramide!$BD$102:$BD$110)</f>
        <v>1077</v>
      </c>
      <c r="F21" s="8">
        <f>SUM(Leeftijdspiramide!$BE$102:$BE$110)</f>
        <v>1065</v>
      </c>
      <c r="G21" s="131">
        <f t="shared" si="14"/>
        <v>2142</v>
      </c>
      <c r="H21" s="8">
        <f>SUM(Leeftijdspiramide!$BD$96:$BD$101)</f>
        <v>800</v>
      </c>
      <c r="I21" s="8">
        <f>SUM(Leeftijdspiramide!$BE$96:$BE$101)</f>
        <v>740</v>
      </c>
      <c r="J21" s="131">
        <f t="shared" si="15"/>
        <v>1540</v>
      </c>
      <c r="K21" s="16">
        <f>SUM(Leeftijdspiramide!$BD$84:$BD$95)</f>
        <v>1742</v>
      </c>
      <c r="L21" s="8">
        <f>SUM(Leeftijdspiramide!$BE$84:$BE$95)</f>
        <v>1625</v>
      </c>
      <c r="M21" s="131">
        <f t="shared" si="16"/>
        <v>3367</v>
      </c>
      <c r="N21" s="16">
        <f>SUM(Leeftijdspiramide!$BD$59:$BD$83)</f>
        <v>4490</v>
      </c>
      <c r="O21" s="8">
        <f>SUM(Leeftijdspiramide!$BE$59:$BE$83)</f>
        <v>4367</v>
      </c>
      <c r="P21" s="131">
        <f t="shared" si="17"/>
        <v>8857</v>
      </c>
      <c r="Q21" s="16">
        <f>SUM(Leeftijdspiramide!$BD$49:$BD$58)</f>
        <v>1479</v>
      </c>
      <c r="R21" s="8">
        <f>SUM(Leeftijdspiramide!$BE$49:$BE$58)</f>
        <v>1348</v>
      </c>
      <c r="S21" s="131">
        <f t="shared" si="18"/>
        <v>2827</v>
      </c>
      <c r="T21" s="8">
        <f>SUM(Leeftijdspiramide!$BD$34:$BD$48)</f>
        <v>1335</v>
      </c>
      <c r="U21" s="8">
        <f>SUM(Leeftijdspiramide!$BE$34:$BE$48)</f>
        <v>1346</v>
      </c>
      <c r="V21" s="131">
        <f t="shared" si="19"/>
        <v>2681</v>
      </c>
      <c r="W21" s="16">
        <f>SUM(Leeftijdspiramide!$BD$14:$BD$33)</f>
        <v>268</v>
      </c>
      <c r="X21" s="8">
        <f>SUM(Leeftijdspiramide!$BE$14:$BE$33)</f>
        <v>528</v>
      </c>
      <c r="Y21" s="131">
        <f t="shared" si="20"/>
        <v>796</v>
      </c>
      <c r="Z21" s="16">
        <f>SUM(Leeftijdspiramide!$BD$9:$BD$13)</f>
        <v>0</v>
      </c>
      <c r="AA21" s="8">
        <f>SUM(Leeftijdspiramide!$BE$9:$BE$13)</f>
        <v>1</v>
      </c>
      <c r="AB21" s="131">
        <f t="shared" si="21"/>
        <v>1</v>
      </c>
      <c r="AC21" s="114">
        <f t="shared" si="22"/>
        <v>22897</v>
      </c>
    </row>
    <row r="22" spans="1:29" s="8" customFormat="1" x14ac:dyDescent="0.5">
      <c r="A22" s="124">
        <v>2004</v>
      </c>
      <c r="B22" s="8">
        <f>SUM(Leeftijdspiramide!$BG$111:$BG$113)</f>
        <v>332</v>
      </c>
      <c r="C22" s="8">
        <f>SUM(Leeftijdspiramide!$BH$111:$BH$113)</f>
        <v>339</v>
      </c>
      <c r="D22" s="131">
        <f t="shared" si="13"/>
        <v>671</v>
      </c>
      <c r="E22" s="16">
        <f>SUM(Leeftijdspiramide!$BG$102:$BG$110)</f>
        <v>1092</v>
      </c>
      <c r="F22" s="8">
        <f>SUM(Leeftijdspiramide!$BH$102:$BH$110)</f>
        <v>1078</v>
      </c>
      <c r="G22" s="131">
        <f t="shared" si="14"/>
        <v>2170</v>
      </c>
      <c r="H22" s="8">
        <f>SUM(Leeftijdspiramide!$BG$96:$BG$101)</f>
        <v>795</v>
      </c>
      <c r="I22" s="8">
        <f>SUM(Leeftijdspiramide!$BH$96:$BH$101)</f>
        <v>723</v>
      </c>
      <c r="J22" s="131">
        <f t="shared" si="15"/>
        <v>1518</v>
      </c>
      <c r="K22" s="16">
        <f>SUM(Leeftijdspiramide!$BG$84:$BG$95)</f>
        <v>1756</v>
      </c>
      <c r="L22" s="8">
        <f>SUM(Leeftijdspiramide!$BH$84:$BH$95)</f>
        <v>1635</v>
      </c>
      <c r="M22" s="131">
        <f t="shared" si="16"/>
        <v>3391</v>
      </c>
      <c r="N22" s="16">
        <f>SUM(Leeftijdspiramide!$BG$59:$BG$83)</f>
        <v>4492</v>
      </c>
      <c r="O22" s="8">
        <f>SUM(Leeftijdspiramide!$BH$59:$BH$83)</f>
        <v>4389</v>
      </c>
      <c r="P22" s="131">
        <f t="shared" si="17"/>
        <v>8881</v>
      </c>
      <c r="Q22" s="16">
        <f>SUM(Leeftijdspiramide!$BG$49:$BG$58)</f>
        <v>1415</v>
      </c>
      <c r="R22" s="8">
        <f>SUM(Leeftijdspiramide!$BH$49:$BH$58)</f>
        <v>1266</v>
      </c>
      <c r="S22" s="131">
        <f t="shared" si="18"/>
        <v>2681</v>
      </c>
      <c r="T22" s="8">
        <f>SUM(Leeftijdspiramide!$BG$34:$BG$48)</f>
        <v>1313</v>
      </c>
      <c r="U22" s="8">
        <f>SUM(Leeftijdspiramide!$BH$34:$BH$48)</f>
        <v>1334</v>
      </c>
      <c r="V22" s="131">
        <f t="shared" si="19"/>
        <v>2647</v>
      </c>
      <c r="W22" s="16">
        <f>SUM(Leeftijdspiramide!$BG$14:$BG$33)</f>
        <v>237</v>
      </c>
      <c r="X22" s="8">
        <f>SUM(Leeftijdspiramide!$BH$14:$BH$33)</f>
        <v>488</v>
      </c>
      <c r="Y22" s="131">
        <f t="shared" si="20"/>
        <v>725</v>
      </c>
      <c r="Z22" s="16">
        <f>SUM(Leeftijdspiramide!$BG$9:$BG$13)</f>
        <v>0</v>
      </c>
      <c r="AA22" s="8">
        <f>SUM(Leeftijdspiramide!$BH$9:$BH$13)</f>
        <v>2</v>
      </c>
      <c r="AB22" s="131">
        <f t="shared" si="21"/>
        <v>2</v>
      </c>
      <c r="AC22" s="114">
        <f t="shared" si="22"/>
        <v>22686</v>
      </c>
    </row>
    <row r="23" spans="1:29" s="8" customFormat="1" x14ac:dyDescent="0.5">
      <c r="A23" s="124">
        <v>2003</v>
      </c>
      <c r="B23" s="8">
        <f>SUM(Leeftijdspiramide!$BJ$111:$BJ$113)</f>
        <v>343</v>
      </c>
      <c r="C23" s="8">
        <f>SUM(Leeftijdspiramide!$BK$111:$BK$113)</f>
        <v>327</v>
      </c>
      <c r="D23" s="131">
        <f t="shared" si="13"/>
        <v>670</v>
      </c>
      <c r="E23" s="16">
        <f>SUM(Leeftijdspiramide!$BJ$102:$BJ$110)</f>
        <v>1085</v>
      </c>
      <c r="F23" s="8">
        <f>SUM(Leeftijdspiramide!$BK$102:$BK$110)</f>
        <v>1074</v>
      </c>
      <c r="G23" s="131">
        <f t="shared" si="14"/>
        <v>2159</v>
      </c>
      <c r="H23" s="8">
        <f>SUM(Leeftijdspiramide!$BJ$96:$BJ$101)</f>
        <v>777</v>
      </c>
      <c r="I23" s="8">
        <f>SUM(Leeftijdspiramide!$BK$96:$BK$101)</f>
        <v>717</v>
      </c>
      <c r="J23" s="131">
        <f t="shared" si="15"/>
        <v>1494</v>
      </c>
      <c r="K23" s="16">
        <f>SUM(Leeftijdspiramide!$BJ$84:$BJ$95)</f>
        <v>1803</v>
      </c>
      <c r="L23" s="8">
        <f>SUM(Leeftijdspiramide!$BK$84:$BK$95)</f>
        <v>1628</v>
      </c>
      <c r="M23" s="131">
        <f t="shared" si="16"/>
        <v>3431</v>
      </c>
      <c r="N23" s="16">
        <f>SUM(Leeftijdspiramide!$BJ$59:$BJ$83)</f>
        <v>4492</v>
      </c>
      <c r="O23" s="8">
        <f>SUM(Leeftijdspiramide!$BK$59:$BK$83)</f>
        <v>4374</v>
      </c>
      <c r="P23" s="131">
        <f t="shared" si="17"/>
        <v>8866</v>
      </c>
      <c r="Q23" s="16">
        <f>SUM(Leeftijdspiramide!$BJ$49:$BJ$58)</f>
        <v>1373</v>
      </c>
      <c r="R23" s="8">
        <f>SUM(Leeftijdspiramide!$BK$49:$BK$58)</f>
        <v>1242</v>
      </c>
      <c r="S23" s="131">
        <f t="shared" si="18"/>
        <v>2615</v>
      </c>
      <c r="T23" s="8">
        <f>SUM(Leeftijdspiramide!$BJ$34:$BJ$48)</f>
        <v>1270</v>
      </c>
      <c r="U23" s="8">
        <f>SUM(Leeftijdspiramide!$BK$34:$BK$48)</f>
        <v>1320</v>
      </c>
      <c r="V23" s="131">
        <f t="shared" si="19"/>
        <v>2590</v>
      </c>
      <c r="W23" s="16">
        <f>SUM(Leeftijdspiramide!$BJ$14:$BJ$33)</f>
        <v>208</v>
      </c>
      <c r="X23" s="8">
        <f>SUM(Leeftijdspiramide!$BK$14:$BK$33)</f>
        <v>464</v>
      </c>
      <c r="Y23" s="131">
        <f t="shared" si="20"/>
        <v>672</v>
      </c>
      <c r="Z23" s="16">
        <f>SUM(Leeftijdspiramide!$BJ$9:$BJ$13)</f>
        <v>1</v>
      </c>
      <c r="AA23" s="8">
        <f>SUM(Leeftijdspiramide!$BK$9:$BK$13)</f>
        <v>4</v>
      </c>
      <c r="AB23" s="131">
        <f t="shared" si="21"/>
        <v>5</v>
      </c>
      <c r="AC23" s="114">
        <f t="shared" si="22"/>
        <v>22502</v>
      </c>
    </row>
    <row r="24" spans="1:29" s="8" customFormat="1" ht="19.8" thickBot="1" x14ac:dyDescent="0.55000000000000004">
      <c r="A24" s="124">
        <v>2002</v>
      </c>
      <c r="B24" s="8">
        <f>SUM(Leeftijdspiramide!$BM$111:$BM$113)</f>
        <v>337</v>
      </c>
      <c r="C24" s="8">
        <f>SUM(Leeftijdspiramide!$BN$111:$BN$113)</f>
        <v>337</v>
      </c>
      <c r="D24" s="131">
        <f t="shared" si="13"/>
        <v>674</v>
      </c>
      <c r="E24" s="20">
        <f>SUM(Leeftijdspiramide!$BM$102:$BM$110)</f>
        <v>1090</v>
      </c>
      <c r="F24" s="21">
        <f>SUM(Leeftijdspiramide!$BN$102:$BN$110)</f>
        <v>1073</v>
      </c>
      <c r="G24" s="131">
        <f t="shared" si="14"/>
        <v>2163</v>
      </c>
      <c r="H24" s="8">
        <f>SUM(Leeftijdspiramide!$BM$96:$BM$101)</f>
        <v>782</v>
      </c>
      <c r="I24" s="8">
        <f>SUM(Leeftijdspiramide!$BN$96:$BN$101)</f>
        <v>732</v>
      </c>
      <c r="J24" s="131">
        <f t="shared" si="15"/>
        <v>1514</v>
      </c>
      <c r="K24" s="16">
        <f>SUM(Leeftijdspiramide!$BM$84:$BM$95)</f>
        <v>1786</v>
      </c>
      <c r="L24" s="8">
        <f>SUM(Leeftijdspiramide!$BN$84:$BN$95)</f>
        <v>1650</v>
      </c>
      <c r="M24" s="158">
        <f t="shared" si="16"/>
        <v>3436</v>
      </c>
      <c r="N24" s="16">
        <f>SUM(Leeftijdspiramide!$BM$59:$BM$83)</f>
        <v>4501</v>
      </c>
      <c r="O24" s="8">
        <f>SUM(Leeftijdspiramide!$BN$59:$BN$83)</f>
        <v>4339</v>
      </c>
      <c r="P24" s="131">
        <f t="shared" si="17"/>
        <v>8840</v>
      </c>
      <c r="Q24" s="20">
        <f>SUM(Leeftijdspiramide!$BM$49:$BM$58)</f>
        <v>1352</v>
      </c>
      <c r="R24" s="21">
        <f>SUM(Leeftijdspiramide!$BN$49:$BN$58)</f>
        <v>1189</v>
      </c>
      <c r="S24" s="131">
        <f t="shared" si="18"/>
        <v>2541</v>
      </c>
      <c r="T24" s="8">
        <f>SUM(Leeftijdspiramide!$BM$34:$BM$48)</f>
        <v>1201</v>
      </c>
      <c r="U24" s="8">
        <f>SUM(Leeftijdspiramide!$BN$34:$BN$48)</f>
        <v>1305</v>
      </c>
      <c r="V24" s="131">
        <f t="shared" si="19"/>
        <v>2506</v>
      </c>
      <c r="W24" s="16">
        <f>SUM(Leeftijdspiramide!$BM$14:$BM$33)</f>
        <v>212</v>
      </c>
      <c r="X24" s="8">
        <f>SUM(Leeftijdspiramide!$BN$14:$BN$33)</f>
        <v>439</v>
      </c>
      <c r="Y24" s="131">
        <f t="shared" si="20"/>
        <v>651</v>
      </c>
      <c r="Z24" s="20">
        <f>SUM(Leeftijdspiramide!$BM$9:$BM$13)</f>
        <v>1</v>
      </c>
      <c r="AA24" s="21">
        <f>SUM(Leeftijdspiramide!$BN$9:$BN$13)</f>
        <v>5</v>
      </c>
      <c r="AB24" s="131">
        <f t="shared" si="21"/>
        <v>6</v>
      </c>
      <c r="AC24" s="114">
        <f t="shared" si="22"/>
        <v>22331</v>
      </c>
    </row>
    <row r="25" spans="1:29" s="8" customFormat="1" ht="19.8" thickBot="1" x14ac:dyDescent="0.55000000000000004">
      <c r="A25" s="18" t="s">
        <v>184</v>
      </c>
      <c r="B25" s="135"/>
      <c r="C25" s="136"/>
      <c r="D25" s="137">
        <f>AVERAGE(D3:D24)</f>
        <v>685.9545454545455</v>
      </c>
      <c r="E25" s="135"/>
      <c r="F25" s="136"/>
      <c r="G25" s="137">
        <f>AVERAGE(G3:G24)</f>
        <v>2279.4545454545455</v>
      </c>
      <c r="H25" s="135"/>
      <c r="I25" s="136"/>
      <c r="J25" s="137">
        <f>AVERAGE(J3:J24)</f>
        <v>1574.6363636363637</v>
      </c>
      <c r="K25" s="135"/>
      <c r="L25" s="136"/>
      <c r="M25" s="137">
        <f>AVERAGE(M3:M24)</f>
        <v>3198.318181818182</v>
      </c>
      <c r="N25" s="135"/>
      <c r="O25" s="136"/>
      <c r="P25" s="137">
        <f>AVERAGE(P3:P24)</f>
        <v>8679.5909090909099</v>
      </c>
      <c r="Q25" s="135"/>
      <c r="R25" s="136"/>
      <c r="S25" s="137">
        <f>AVERAGE(S3:S24)</f>
        <v>3342.318181818182</v>
      </c>
      <c r="T25" s="135"/>
      <c r="U25" s="136"/>
      <c r="V25" s="137">
        <f>AVERAGE(V3:V24)</f>
        <v>3364.4545454545455</v>
      </c>
      <c r="W25" s="135"/>
      <c r="X25" s="136"/>
      <c r="Y25" s="137">
        <f>AVERAGE(Y3:Y24)</f>
        <v>1091.0454545454545</v>
      </c>
      <c r="Z25" s="135"/>
      <c r="AA25" s="136"/>
      <c r="AB25" s="137">
        <f>AVERAGE(AB3:AB24)</f>
        <v>4.0909090909090908</v>
      </c>
      <c r="AC25" s="169"/>
    </row>
    <row r="26" spans="1:29" s="8" customFormat="1" x14ac:dyDescent="0.5">
      <c r="A26" s="9" t="s">
        <v>183</v>
      </c>
      <c r="B26" s="155"/>
      <c r="C26" s="160"/>
      <c r="D26" s="161">
        <f>MIN(D3:D24)</f>
        <v>581</v>
      </c>
      <c r="E26" s="155"/>
      <c r="F26" s="160"/>
      <c r="G26" s="161">
        <f>MIN(G3:G24)</f>
        <v>2142</v>
      </c>
      <c r="H26" s="155"/>
      <c r="I26" s="160"/>
      <c r="J26" s="161">
        <f>MIN(J3:J24)</f>
        <v>1481</v>
      </c>
      <c r="K26" s="155"/>
      <c r="L26" s="160"/>
      <c r="M26" s="161">
        <f>MIN(M3:M24)</f>
        <v>3022</v>
      </c>
      <c r="N26" s="155"/>
      <c r="O26" s="160"/>
      <c r="P26" s="161">
        <f>MIN(P3:P24)</f>
        <v>8152</v>
      </c>
      <c r="Q26" s="155"/>
      <c r="R26" s="160"/>
      <c r="S26" s="161">
        <f>MIN(S3:S24)</f>
        <v>2541</v>
      </c>
      <c r="T26" s="155"/>
      <c r="U26" s="160"/>
      <c r="V26" s="161">
        <f>MIN(V3:V24)</f>
        <v>2506</v>
      </c>
      <c r="W26" s="155"/>
      <c r="X26" s="160"/>
      <c r="Y26" s="161">
        <f>MIN(Y3:Y24)</f>
        <v>651</v>
      </c>
      <c r="Z26" s="155"/>
      <c r="AA26" s="160"/>
      <c r="AB26" s="161">
        <f>MIN(AB3:AB24)</f>
        <v>1</v>
      </c>
      <c r="AC26" s="170"/>
    </row>
    <row r="27" spans="1:29" s="8" customFormat="1" x14ac:dyDescent="0.5">
      <c r="A27" s="140" t="s">
        <v>179</v>
      </c>
      <c r="B27" s="162"/>
      <c r="C27" s="178"/>
      <c r="D27" s="163">
        <f>_xlfn.QUARTILE.EXC(D3:D24,1)</f>
        <v>614.75</v>
      </c>
      <c r="E27" s="162"/>
      <c r="F27" s="178"/>
      <c r="G27" s="163">
        <f>_xlfn.QUARTILE.EXC(G3:G24,1)</f>
        <v>2171</v>
      </c>
      <c r="H27" s="162"/>
      <c r="I27" s="178"/>
      <c r="J27" s="163">
        <f>_xlfn.QUARTILE.EXC(J3:J24,1)</f>
        <v>1509</v>
      </c>
      <c r="K27" s="162"/>
      <c r="L27" s="178"/>
      <c r="M27" s="163">
        <f>_xlfn.QUARTILE.EXC(M3:M24,1)</f>
        <v>3067.25</v>
      </c>
      <c r="N27" s="162"/>
      <c r="O27" s="178"/>
      <c r="P27" s="163">
        <f>_xlfn.QUARTILE.EXC(P3:P24,1)</f>
        <v>8366</v>
      </c>
      <c r="Q27" s="162"/>
      <c r="R27" s="178"/>
      <c r="S27" s="163">
        <f>_xlfn.QUARTILE.EXC(S3:S24,1)</f>
        <v>3085.25</v>
      </c>
      <c r="T27" s="162"/>
      <c r="U27" s="178"/>
      <c r="V27" s="163">
        <f>_xlfn.QUARTILE.EXC(V3:V24,1)</f>
        <v>2735.5</v>
      </c>
      <c r="W27" s="162"/>
      <c r="X27" s="178"/>
      <c r="Y27" s="163">
        <f>_xlfn.QUARTILE.EXC(Y3:Y24,1)</f>
        <v>827.75</v>
      </c>
      <c r="Z27" s="162"/>
      <c r="AA27" s="178"/>
      <c r="AB27" s="163">
        <f>_xlfn.QUARTILE.EXC(AB3:AB24,1)</f>
        <v>2</v>
      </c>
      <c r="AC27" s="170"/>
    </row>
    <row r="28" spans="1:29" s="8" customFormat="1" x14ac:dyDescent="0.5">
      <c r="A28" s="141" t="s">
        <v>180</v>
      </c>
      <c r="B28" s="162"/>
      <c r="C28" s="178"/>
      <c r="D28" s="163">
        <f>_xlfn.QUARTILE.EXC(D3:D24,2)</f>
        <v>672.5</v>
      </c>
      <c r="E28" s="165"/>
      <c r="F28" s="178"/>
      <c r="G28" s="163">
        <f>_xlfn.QUARTILE.EXC(G3:G24,2)</f>
        <v>2278</v>
      </c>
      <c r="H28" s="165"/>
      <c r="I28" s="178"/>
      <c r="J28" s="163">
        <f>_xlfn.QUARTILE.EXC(J3:J24,2)</f>
        <v>1536</v>
      </c>
      <c r="K28" s="165"/>
      <c r="L28" s="178"/>
      <c r="M28" s="163">
        <f>_xlfn.QUARTILE.EXC(M3:M24,2)</f>
        <v>3132</v>
      </c>
      <c r="N28" s="165"/>
      <c r="O28" s="178"/>
      <c r="P28" s="163">
        <f>_xlfn.QUARTILE.EXC(P3:P24,2)</f>
        <v>8848.5</v>
      </c>
      <c r="Q28" s="165"/>
      <c r="R28" s="178"/>
      <c r="S28" s="163">
        <f>_xlfn.QUARTILE.EXC(S3:S24,2)</f>
        <v>3453.5</v>
      </c>
      <c r="T28" s="165"/>
      <c r="U28" s="178"/>
      <c r="V28" s="163">
        <f>_xlfn.QUARTILE.EXC(V3:V24,2)</f>
        <v>3251</v>
      </c>
      <c r="W28" s="165"/>
      <c r="X28" s="178"/>
      <c r="Y28" s="163">
        <f>_xlfn.QUARTILE.EXC(Y3:Y24,2)</f>
        <v>1113.5</v>
      </c>
      <c r="Z28" s="165"/>
      <c r="AA28" s="178"/>
      <c r="AB28" s="163">
        <f>_xlfn.QUARTILE.EXC(AB3:AB24,2)</f>
        <v>4</v>
      </c>
      <c r="AC28" s="170"/>
    </row>
    <row r="29" spans="1:29" s="8" customFormat="1" x14ac:dyDescent="0.5">
      <c r="A29" s="141" t="s">
        <v>181</v>
      </c>
      <c r="B29" s="162"/>
      <c r="C29" s="178"/>
      <c r="D29" s="163">
        <f>_xlfn.QUARTILE.EXC(D3:D24,3)</f>
        <v>755.5</v>
      </c>
      <c r="E29" s="165"/>
      <c r="F29" s="178"/>
      <c r="G29" s="163">
        <f>_xlfn.QUARTILE.EXC(G3:G24,3)</f>
        <v>2379.25</v>
      </c>
      <c r="H29" s="165"/>
      <c r="I29" s="178"/>
      <c r="J29" s="163">
        <f>_xlfn.QUARTILE.EXC(J3:J24,3)</f>
        <v>1609.25</v>
      </c>
      <c r="K29" s="165"/>
      <c r="L29" s="178"/>
      <c r="M29" s="163">
        <f>_xlfn.QUARTILE.EXC(M3:M24,3)</f>
        <v>3370.5</v>
      </c>
      <c r="N29" s="165"/>
      <c r="O29" s="178"/>
      <c r="P29" s="163">
        <f>_xlfn.QUARTILE.EXC(P3:P24,3)</f>
        <v>8883.25</v>
      </c>
      <c r="Q29" s="165"/>
      <c r="R29" s="178"/>
      <c r="S29" s="163">
        <f>_xlfn.QUARTILE.EXC(S3:S24,3)</f>
        <v>3624.25</v>
      </c>
      <c r="T29" s="165"/>
      <c r="U29" s="178"/>
      <c r="V29" s="163">
        <f>_xlfn.QUARTILE.EXC(V3:V24,3)</f>
        <v>4002.25</v>
      </c>
      <c r="W29" s="165"/>
      <c r="X29" s="178"/>
      <c r="Y29" s="163">
        <f>_xlfn.QUARTILE.EXC(Y3:Y24,3)</f>
        <v>1367</v>
      </c>
      <c r="Z29" s="165"/>
      <c r="AA29" s="178"/>
      <c r="AB29" s="163">
        <f>_xlfn.QUARTILE.EXC(AB3:AB24,3)</f>
        <v>6</v>
      </c>
      <c r="AC29" s="170"/>
    </row>
    <row r="30" spans="1:29" s="8" customFormat="1" ht="19.8" thickBot="1" x14ac:dyDescent="0.55000000000000004">
      <c r="A30" s="141" t="s">
        <v>182</v>
      </c>
      <c r="B30" s="164"/>
      <c r="C30" s="179"/>
      <c r="D30" s="12">
        <f>MAX(D3:D24)</f>
        <v>830</v>
      </c>
      <c r="E30" s="166"/>
      <c r="F30" s="179"/>
      <c r="G30" s="12">
        <f>MAX(G3:G24)</f>
        <v>2440</v>
      </c>
      <c r="H30" s="166"/>
      <c r="I30" s="179"/>
      <c r="J30" s="12">
        <f>MAX(J3:J24)</f>
        <v>1795</v>
      </c>
      <c r="K30" s="166"/>
      <c r="L30" s="179"/>
      <c r="M30" s="12">
        <f>MAX(M3:M24)</f>
        <v>3436</v>
      </c>
      <c r="N30" s="166"/>
      <c r="O30" s="179"/>
      <c r="P30" s="12">
        <f>MAX(P3:P24)</f>
        <v>8974</v>
      </c>
      <c r="Q30" s="166"/>
      <c r="R30" s="179"/>
      <c r="S30" s="12">
        <f>MAX(S3:S24)</f>
        <v>3782</v>
      </c>
      <c r="T30" s="166"/>
      <c r="U30" s="179"/>
      <c r="V30" s="12">
        <f>MAX(V3:V24)</f>
        <v>4548</v>
      </c>
      <c r="W30" s="166"/>
      <c r="X30" s="179"/>
      <c r="Y30" s="12">
        <f>MAX(Y3:Y24)</f>
        <v>1508</v>
      </c>
      <c r="Z30" s="166"/>
      <c r="AA30" s="179"/>
      <c r="AB30" s="12">
        <f>MAX(AB3:AB24)</f>
        <v>9</v>
      </c>
      <c r="AC30" s="168"/>
    </row>
    <row r="31" spans="1:29" s="8" customFormat="1" x14ac:dyDescent="0.5">
      <c r="A31" s="14"/>
      <c r="D31" s="14"/>
      <c r="E31" s="15"/>
      <c r="F31" s="15"/>
      <c r="G31" s="14"/>
      <c r="H31" s="15"/>
      <c r="I31" s="15"/>
      <c r="J31" s="14"/>
      <c r="K31" s="15"/>
      <c r="L31" s="15"/>
      <c r="M31" s="14"/>
      <c r="N31" s="15"/>
      <c r="O31" s="15"/>
      <c r="P31" s="14"/>
      <c r="Q31" s="15"/>
      <c r="R31" s="15"/>
      <c r="S31" s="14"/>
      <c r="T31" s="15"/>
      <c r="U31" s="15"/>
      <c r="V31" s="14"/>
      <c r="W31" s="15"/>
      <c r="X31" s="15"/>
      <c r="Y31" s="14"/>
      <c r="Z31" s="15"/>
      <c r="AA31" s="15"/>
      <c r="AB31" s="14"/>
    </row>
    <row r="32" spans="1:29" s="8" customFormat="1" x14ac:dyDescent="0.5">
      <c r="A32" s="14"/>
      <c r="D32" s="14"/>
      <c r="E32" s="15"/>
      <c r="F32" s="15"/>
      <c r="G32" s="14"/>
      <c r="H32" s="15"/>
      <c r="I32" s="15"/>
      <c r="J32" s="14"/>
      <c r="K32" s="15"/>
      <c r="L32" s="15"/>
      <c r="M32" s="14"/>
      <c r="N32" s="15"/>
      <c r="O32" s="15"/>
      <c r="P32" s="14"/>
      <c r="Q32" s="15"/>
      <c r="R32" s="15"/>
      <c r="S32" s="14"/>
      <c r="T32" s="15"/>
      <c r="U32" s="15"/>
      <c r="V32" s="14"/>
      <c r="W32" s="15"/>
      <c r="X32" s="15"/>
      <c r="Y32" s="14"/>
      <c r="Z32" s="15"/>
      <c r="AA32" s="15"/>
      <c r="AB32" s="14"/>
    </row>
    <row r="33" spans="1:28" s="8" customFormat="1" x14ac:dyDescent="0.5">
      <c r="A33" s="14"/>
      <c r="D33" s="14"/>
      <c r="E33" s="15"/>
      <c r="F33" s="15"/>
      <c r="G33" s="14"/>
      <c r="H33" s="15"/>
      <c r="I33" s="15"/>
      <c r="J33" s="14"/>
      <c r="K33" s="15"/>
      <c r="L33" s="15"/>
      <c r="M33" s="14"/>
      <c r="N33" s="15"/>
      <c r="O33" s="15"/>
      <c r="P33" s="14"/>
      <c r="Q33" s="15"/>
      <c r="R33" s="15"/>
      <c r="S33" s="14"/>
      <c r="T33" s="15"/>
      <c r="U33" s="15"/>
      <c r="V33" s="14"/>
      <c r="W33" s="15"/>
      <c r="X33" s="15"/>
      <c r="Y33" s="14"/>
      <c r="Z33" s="15"/>
      <c r="AA33" s="15"/>
      <c r="AB33" s="14"/>
    </row>
    <row r="34" spans="1:28" s="8" customFormat="1" x14ac:dyDescent="0.5">
      <c r="A34" s="14"/>
      <c r="D34" s="14"/>
      <c r="E34" s="15"/>
      <c r="F34" s="15"/>
      <c r="G34" s="14"/>
      <c r="H34" s="15"/>
      <c r="I34" s="15"/>
      <c r="J34" s="14"/>
      <c r="K34" s="15"/>
      <c r="L34" s="15"/>
      <c r="M34" s="14"/>
      <c r="N34" s="15"/>
      <c r="O34" s="15"/>
      <c r="P34" s="14"/>
      <c r="Q34" s="15"/>
      <c r="R34" s="15"/>
      <c r="S34" s="14"/>
      <c r="T34" s="15"/>
      <c r="U34" s="15"/>
      <c r="V34" s="14"/>
      <c r="W34" s="15"/>
      <c r="X34" s="15"/>
      <c r="Y34" s="14"/>
      <c r="Z34" s="15"/>
      <c r="AA34" s="15"/>
      <c r="AB34" s="14"/>
    </row>
    <row r="35" spans="1:28" s="8" customFormat="1" x14ac:dyDescent="0.5">
      <c r="A35" s="14"/>
      <c r="D35" s="14"/>
      <c r="E35" s="15"/>
      <c r="F35" s="15"/>
      <c r="G35" s="14"/>
      <c r="H35" s="15"/>
      <c r="I35" s="15"/>
      <c r="J35" s="14"/>
      <c r="K35" s="15"/>
      <c r="L35" s="15"/>
      <c r="M35" s="14"/>
      <c r="N35" s="15"/>
      <c r="O35" s="15"/>
      <c r="P35" s="14"/>
      <c r="Q35" s="15"/>
      <c r="R35" s="15"/>
      <c r="S35" s="14"/>
      <c r="T35" s="15"/>
      <c r="U35" s="15"/>
      <c r="V35" s="14"/>
      <c r="W35" s="15"/>
      <c r="X35" s="15"/>
      <c r="Y35" s="14"/>
      <c r="Z35" s="15"/>
      <c r="AA35" s="15"/>
      <c r="AB35" s="14"/>
    </row>
    <row r="36" spans="1:28" s="8" customFormat="1" x14ac:dyDescent="0.5">
      <c r="A36" s="14"/>
      <c r="D36" s="14"/>
      <c r="E36" s="15"/>
      <c r="F36" s="15"/>
      <c r="G36" s="14"/>
      <c r="H36" s="15"/>
      <c r="I36" s="15"/>
      <c r="J36" s="14"/>
      <c r="K36" s="15"/>
      <c r="L36" s="15"/>
      <c r="M36" s="14"/>
      <c r="N36" s="15"/>
      <c r="O36" s="15"/>
      <c r="P36" s="14"/>
      <c r="Q36" s="15"/>
      <c r="R36" s="15"/>
      <c r="S36" s="14"/>
      <c r="T36" s="15"/>
      <c r="U36" s="15"/>
      <c r="V36" s="14"/>
      <c r="W36" s="15"/>
      <c r="X36" s="15"/>
      <c r="Y36" s="14"/>
      <c r="Z36" s="15"/>
      <c r="AA36" s="15"/>
      <c r="AB36" s="14"/>
    </row>
    <row r="37" spans="1:28" s="8" customFormat="1" x14ac:dyDescent="0.5">
      <c r="A37" s="14"/>
      <c r="D37" s="14"/>
      <c r="E37" s="15"/>
      <c r="F37" s="15"/>
      <c r="G37" s="14"/>
      <c r="H37" s="15"/>
      <c r="I37" s="15"/>
      <c r="J37" s="14"/>
      <c r="K37" s="15"/>
      <c r="L37" s="15"/>
      <c r="M37" s="14"/>
      <c r="N37" s="15"/>
      <c r="O37" s="15"/>
      <c r="P37" s="14"/>
      <c r="Q37" s="15"/>
      <c r="R37" s="15"/>
      <c r="S37" s="14"/>
      <c r="T37" s="15"/>
      <c r="U37" s="15"/>
      <c r="V37" s="14"/>
      <c r="W37" s="15"/>
      <c r="X37" s="15"/>
      <c r="Y37" s="14"/>
      <c r="Z37" s="15"/>
      <c r="AA37" s="15"/>
      <c r="AB37" s="14"/>
    </row>
    <row r="38" spans="1:28" s="8" customFormat="1" x14ac:dyDescent="0.5">
      <c r="A38" s="14"/>
      <c r="D38" s="14"/>
      <c r="E38" s="15"/>
      <c r="F38" s="15"/>
      <c r="G38" s="14"/>
      <c r="H38" s="15"/>
      <c r="I38" s="15"/>
      <c r="J38" s="14"/>
      <c r="K38" s="15"/>
      <c r="L38" s="15"/>
      <c r="M38" s="14"/>
      <c r="N38" s="15"/>
      <c r="O38" s="15"/>
      <c r="P38" s="14"/>
      <c r="Q38" s="15"/>
      <c r="R38" s="15"/>
      <c r="S38" s="14"/>
      <c r="T38" s="15"/>
      <c r="U38" s="15"/>
      <c r="V38" s="14"/>
      <c r="W38" s="15"/>
      <c r="X38" s="15"/>
      <c r="Y38" s="14"/>
      <c r="Z38" s="15"/>
      <c r="AA38" s="15"/>
      <c r="AB38" s="14"/>
    </row>
    <row r="39" spans="1:28" s="8" customFormat="1" x14ac:dyDescent="0.5">
      <c r="A39" s="14"/>
      <c r="D39" s="14"/>
      <c r="E39" s="15"/>
      <c r="F39" s="15"/>
      <c r="G39" s="14"/>
      <c r="H39" s="15"/>
      <c r="I39" s="15"/>
      <c r="J39" s="14"/>
      <c r="K39" s="15"/>
      <c r="L39" s="15"/>
      <c r="M39" s="14"/>
      <c r="N39" s="15"/>
      <c r="O39" s="15"/>
      <c r="P39" s="14"/>
      <c r="Q39" s="15"/>
      <c r="R39" s="15"/>
      <c r="S39" s="14"/>
      <c r="T39" s="15"/>
      <c r="U39" s="15"/>
      <c r="V39" s="14"/>
      <c r="W39" s="15"/>
      <c r="X39" s="15"/>
      <c r="Y39" s="14"/>
      <c r="Z39" s="15"/>
      <c r="AA39" s="15"/>
      <c r="AB39" s="14"/>
    </row>
    <row r="40" spans="1:28" s="8" customFormat="1" x14ac:dyDescent="0.5">
      <c r="A40" s="14"/>
      <c r="D40" s="14"/>
      <c r="E40" s="15"/>
      <c r="F40" s="15"/>
      <c r="G40" s="14"/>
      <c r="H40" s="15"/>
      <c r="I40" s="15"/>
      <c r="J40" s="14"/>
      <c r="K40" s="15"/>
      <c r="L40" s="15"/>
      <c r="M40" s="14"/>
      <c r="N40" s="15"/>
      <c r="O40" s="15"/>
      <c r="P40" s="14"/>
      <c r="Q40" s="15"/>
      <c r="R40" s="15"/>
      <c r="S40" s="14"/>
      <c r="T40" s="15"/>
      <c r="U40" s="15"/>
      <c r="V40" s="14"/>
      <c r="W40" s="15"/>
      <c r="X40" s="15"/>
      <c r="Y40" s="14"/>
      <c r="Z40" s="15"/>
      <c r="AA40" s="15"/>
      <c r="AB40" s="14"/>
    </row>
    <row r="41" spans="1:28" s="8" customFormat="1" x14ac:dyDescent="0.5">
      <c r="A41" s="14"/>
      <c r="D41" s="14"/>
      <c r="E41" s="15"/>
      <c r="F41" s="15"/>
      <c r="G41" s="14"/>
      <c r="H41" s="15"/>
      <c r="I41" s="15"/>
      <c r="J41" s="14"/>
      <c r="K41" s="15"/>
      <c r="L41" s="15"/>
      <c r="M41" s="14"/>
      <c r="N41" s="15"/>
      <c r="O41" s="15"/>
      <c r="P41" s="14"/>
      <c r="Q41" s="15"/>
      <c r="R41" s="15"/>
      <c r="S41" s="14"/>
      <c r="T41" s="15"/>
      <c r="U41" s="15"/>
      <c r="V41" s="14"/>
      <c r="W41" s="15"/>
      <c r="X41" s="15"/>
      <c r="Y41" s="14"/>
      <c r="Z41" s="15"/>
      <c r="AA41" s="15"/>
      <c r="AB41" s="14"/>
    </row>
    <row r="42" spans="1:28" x14ac:dyDescent="0.5">
      <c r="A42" s="14"/>
      <c r="D42" s="14"/>
      <c r="E42" s="15"/>
      <c r="F42" s="15"/>
      <c r="G42" s="14"/>
      <c r="H42" s="15"/>
      <c r="I42" s="15"/>
      <c r="J42" s="14"/>
      <c r="K42" s="15"/>
      <c r="L42" s="15"/>
      <c r="M42" s="14"/>
      <c r="N42" s="15"/>
      <c r="O42" s="15"/>
      <c r="P42" s="14"/>
      <c r="Q42" s="15"/>
      <c r="R42" s="15"/>
      <c r="S42" s="14"/>
      <c r="T42" s="15"/>
      <c r="U42" s="15"/>
      <c r="V42" s="14"/>
      <c r="W42" s="15"/>
      <c r="X42" s="15"/>
      <c r="Y42" s="14"/>
      <c r="Z42" s="15"/>
      <c r="AA42" s="15"/>
      <c r="AB42" s="14"/>
    </row>
    <row r="43" spans="1:28" x14ac:dyDescent="0.5">
      <c r="A43" s="14"/>
    </row>
    <row r="44" spans="1:28" x14ac:dyDescent="0.5">
      <c r="A44" s="14"/>
    </row>
  </sheetData>
  <mergeCells count="9">
    <mergeCell ref="Z1:AB1"/>
    <mergeCell ref="E1:G1"/>
    <mergeCell ref="N1:P1"/>
    <mergeCell ref="B1:D1"/>
    <mergeCell ref="H1:J1"/>
    <mergeCell ref="K1:M1"/>
    <mergeCell ref="Q1:S1"/>
    <mergeCell ref="T1:V1"/>
    <mergeCell ref="W1:Y1"/>
  </mergeCells>
  <phoneticPr fontId="4" type="noConversion"/>
  <conditionalFormatting sqref="D3:D4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7">
      <colorScale>
        <cfvo type="min"/>
        <cfvo type="max"/>
        <color rgb="FFFF7128"/>
        <color rgb="FFFFEF9C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:D24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">
    <cfRule type="colorScale" priority="105">
      <colorScale>
        <cfvo type="min"/>
        <cfvo type="max"/>
        <color rgb="FFFF7128"/>
        <color rgb="FFFFEF9C"/>
      </colorScale>
    </cfRule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:D24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">
    <cfRule type="colorScale" priority="12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2">
      <colorScale>
        <cfvo type="min"/>
        <cfvo type="max"/>
        <color rgb="FFFF7128"/>
        <color rgb="FFFFEF9C"/>
      </colorScale>
    </cfRule>
  </conditionalFormatting>
  <conditionalFormatting sqref="D6:D24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">
    <cfRule type="colorScale" priority="16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0">
      <colorScale>
        <cfvo type="min"/>
        <cfvo type="max"/>
        <color rgb="FFFF7128"/>
        <color rgb="FFFFEF9C"/>
      </colorScale>
    </cfRule>
  </conditionalFormatting>
  <conditionalFormatting sqref="D7:D24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:D24">
    <cfRule type="colorScale" priority="229">
      <colorScale>
        <cfvo type="min"/>
        <cfvo type="max"/>
        <color rgb="FFFF7128"/>
        <color rgb="FFFFEF9C"/>
      </colorScale>
    </cfRule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:G4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5">
      <colorScale>
        <cfvo type="min"/>
        <cfvo type="max"/>
        <color rgb="FFFF7128"/>
        <color rgb="FFFFEF9C"/>
      </colorScale>
    </cfRule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:G24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3">
      <colorScale>
        <cfvo type="min"/>
        <cfvo type="max"/>
        <color rgb="FFFF7128"/>
        <color rgb="FFFFEF9C"/>
      </colorScale>
    </cfRule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:G24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0">
      <colorScale>
        <cfvo type="min"/>
        <cfvo type="max"/>
        <color rgb="FFFF7128"/>
        <color rgb="FFFFEF9C"/>
      </colorScale>
    </cfRule>
  </conditionalFormatting>
  <conditionalFormatting sqref="G6:G24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">
    <cfRule type="colorScale" priority="168">
      <colorScale>
        <cfvo type="min"/>
        <cfvo type="max"/>
        <color rgb="FFFF7128"/>
        <color rgb="FFFFEF9C"/>
      </colorScale>
    </cfRule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:G24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:G24">
    <cfRule type="colorScale" priority="18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6">
      <colorScale>
        <cfvo type="min"/>
        <cfvo type="max"/>
        <color rgb="FFFF7128"/>
        <color rgb="FFFFEF9C"/>
      </colorScale>
    </cfRule>
  </conditionalFormatting>
  <conditionalFormatting sqref="J3:J4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3">
      <colorScale>
        <cfvo type="min"/>
        <cfvo type="max"/>
        <color rgb="FFFF7128"/>
        <color rgb="FFFFEF9C"/>
      </colorScale>
    </cfRule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:J24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1">
      <colorScale>
        <cfvo type="min"/>
        <cfvo type="max"/>
        <color rgb="FFFF7128"/>
        <color rgb="FFFFEF9C"/>
      </colorScale>
    </cfRule>
  </conditionalFormatting>
  <conditionalFormatting sqref="J5:J24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8">
      <colorScale>
        <cfvo type="min"/>
        <cfvo type="max"/>
        <color rgb="FFFF7128"/>
        <color rgb="FFFFEF9C"/>
      </colorScale>
    </cfRule>
  </conditionalFormatting>
  <conditionalFormatting sqref="J6:J24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7">
    <cfRule type="colorScale" priority="166">
      <colorScale>
        <cfvo type="min"/>
        <cfvo type="max"/>
        <color rgb="FFFF7128"/>
        <color rgb="FFFFEF9C"/>
      </colorScale>
    </cfRule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7:J24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8:J24">
    <cfRule type="colorScale" priority="18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4">
      <colorScale>
        <cfvo type="min"/>
        <cfvo type="max"/>
        <color rgb="FFFF7128"/>
        <color rgb="FFFFEF9C"/>
      </colorScale>
    </cfRule>
  </conditionalFormatting>
  <conditionalFormatting sqref="M3:M4">
    <cfRule type="colorScale" priority="51">
      <colorScale>
        <cfvo type="min"/>
        <cfvo type="max"/>
        <color rgb="FFFF7128"/>
        <color rgb="FFFFEF9C"/>
      </colorScale>
    </cfRule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:M24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9">
      <colorScale>
        <cfvo type="min"/>
        <cfvo type="max"/>
        <color rgb="FFFF7128"/>
        <color rgb="FFFFEF9C"/>
      </colorScale>
    </cfRule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:M24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6">
      <colorScale>
        <cfvo type="min"/>
        <cfvo type="max"/>
        <color rgb="FFFF7128"/>
        <color rgb="FFFFEF9C"/>
      </colorScale>
    </cfRule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4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7">
    <cfRule type="colorScale" priority="16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4">
      <colorScale>
        <cfvo type="min"/>
        <cfvo type="max"/>
        <color rgb="FFFF7128"/>
        <color rgb="FFFFEF9C"/>
      </colorScale>
    </cfRule>
  </conditionalFormatting>
  <conditionalFormatting sqref="M7:M24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:M24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2">
      <colorScale>
        <cfvo type="min"/>
        <cfvo type="max"/>
        <color rgb="FFFF7128"/>
        <color rgb="FFFFEF9C"/>
      </colorScale>
    </cfRule>
  </conditionalFormatting>
  <conditionalFormatting sqref="P3:P4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9">
      <colorScale>
        <cfvo type="min"/>
        <cfvo type="max"/>
        <color rgb="FFFF7128"/>
        <color rgb="FFFFEF9C"/>
      </colorScale>
    </cfRule>
  </conditionalFormatting>
  <conditionalFormatting sqref="P3:P24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5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7">
      <colorScale>
        <cfvo type="min"/>
        <cfvo type="max"/>
        <color rgb="FFFF7128"/>
        <color rgb="FFFFEF9C"/>
      </colorScale>
    </cfRule>
  </conditionalFormatting>
  <conditionalFormatting sqref="P5:P24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"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4">
      <colorScale>
        <cfvo type="min"/>
        <cfvo type="max"/>
        <color rgb="FFFF7128"/>
        <color rgb="FFFFEF9C"/>
      </colorScale>
    </cfRule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4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7">
    <cfRule type="colorScale" priority="16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2">
      <colorScale>
        <cfvo type="min"/>
        <cfvo type="max"/>
        <color rgb="FFFF7128"/>
        <color rgb="FFFFEF9C"/>
      </colorScale>
    </cfRule>
  </conditionalFormatting>
  <conditionalFormatting sqref="P7:P24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8:P24"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0">
      <colorScale>
        <cfvo type="min"/>
        <cfvo type="max"/>
        <color rgb="FFFF7128"/>
        <color rgb="FFFFEF9C"/>
      </colorScale>
    </cfRule>
  </conditionalFormatting>
  <conditionalFormatting sqref="S3:S4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7">
      <colorScale>
        <cfvo type="min"/>
        <cfvo type="max"/>
        <color rgb="FFFF7128"/>
        <color rgb="FFFFEF9C"/>
      </colorScale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:S2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5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5">
      <colorScale>
        <cfvo type="min"/>
        <cfvo type="max"/>
        <color rgb="FFFF7128"/>
        <color rgb="FFFFEF9C"/>
      </colorScale>
    </cfRule>
  </conditionalFormatting>
  <conditionalFormatting sqref="S5:S24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2">
      <colorScale>
        <cfvo type="min"/>
        <cfvo type="max"/>
        <color rgb="FFFF7128"/>
        <color rgb="FFFFEF9C"/>
      </colorScale>
    </cfRule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4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7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0">
      <colorScale>
        <cfvo type="min"/>
        <cfvo type="max"/>
        <color rgb="FFFF7128"/>
        <color rgb="FFFFEF9C"/>
      </colorScale>
    </cfRule>
  </conditionalFormatting>
  <conditionalFormatting sqref="S7:S24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8:S24"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8">
      <colorScale>
        <cfvo type="min"/>
        <cfvo type="max"/>
        <color rgb="FFFF7128"/>
        <color rgb="FFFFEF9C"/>
      </colorScale>
    </cfRule>
  </conditionalFormatting>
  <conditionalFormatting sqref="V3:V4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5">
      <colorScale>
        <cfvo type="min"/>
        <cfvo type="max"/>
        <color rgb="FFFF7128"/>
        <color rgb="FFFFEF9C"/>
      </colorScale>
    </cfRule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3:V2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5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3">
      <colorScale>
        <cfvo type="min"/>
        <cfvo type="max"/>
        <color rgb="FFFF7128"/>
        <color rgb="FFFFEF9C"/>
      </colorScale>
    </cfRule>
  </conditionalFormatting>
  <conditionalFormatting sqref="V5:V24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0">
      <colorScale>
        <cfvo type="min"/>
        <cfvo type="max"/>
        <color rgb="FFFF7128"/>
        <color rgb="FFFFEF9C"/>
      </colorScale>
    </cfRule>
  </conditionalFormatting>
  <conditionalFormatting sqref="V6:V24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7">
    <cfRule type="colorScale" priority="158">
      <colorScale>
        <cfvo type="min"/>
        <cfvo type="max"/>
        <color rgb="FFFF7128"/>
        <color rgb="FFFFEF9C"/>
      </colorScale>
    </cfRule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7:V24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8:V24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6">
      <colorScale>
        <cfvo type="min"/>
        <cfvo type="max"/>
        <color rgb="FFFF7128"/>
        <color rgb="FFFFEF9C"/>
      </colorScale>
    </cfRule>
  </conditionalFormatting>
  <conditionalFormatting sqref="Y3:Y4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3">
      <colorScale>
        <cfvo type="min"/>
        <cfvo type="max"/>
        <color rgb="FFFF7128"/>
        <color rgb="FFFFEF9C"/>
      </colorScale>
    </cfRule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3:Y2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5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1">
      <colorScale>
        <cfvo type="min"/>
        <cfvo type="max"/>
        <color rgb="FFFF7128"/>
        <color rgb="FFFFEF9C"/>
      </colorScale>
    </cfRule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5:Y24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8">
      <colorScale>
        <cfvo type="min"/>
        <cfvo type="max"/>
        <color rgb="FFFF7128"/>
        <color rgb="FFFFEF9C"/>
      </colorScale>
    </cfRule>
  </conditionalFormatting>
  <conditionalFormatting sqref="Y6:Y24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7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6">
      <colorScale>
        <cfvo type="min"/>
        <cfvo type="max"/>
        <color rgb="FFFF7128"/>
        <color rgb="FFFFEF9C"/>
      </colorScale>
    </cfRule>
  </conditionalFormatting>
  <conditionalFormatting sqref="Y7:Y24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8:Y24">
    <cfRule type="colorScale" priority="174">
      <colorScale>
        <cfvo type="min"/>
        <cfvo type="max"/>
        <color rgb="FFFF7128"/>
        <color rgb="FFFFEF9C"/>
      </colorScale>
    </cfRule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3:AB4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1">
      <colorScale>
        <cfvo type="min"/>
        <cfvo type="max"/>
        <color rgb="FFFF7128"/>
        <color rgb="FFFFEF9C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3:AB2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5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9">
      <colorScale>
        <cfvo type="min"/>
        <cfvo type="max"/>
        <color rgb="FFFF7128"/>
        <color rgb="FFFFEF9C"/>
      </colorScale>
    </cfRule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5:AB24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">
    <cfRule type="colorScale" priority="126">
      <colorScale>
        <cfvo type="min"/>
        <cfvo type="max"/>
        <color rgb="FFFF7128"/>
        <color rgb="FFFFEF9C"/>
      </colorScale>
    </cfRule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4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7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4">
      <colorScale>
        <cfvo type="min"/>
        <cfvo type="max"/>
        <color rgb="FFFF7128"/>
        <color rgb="FFFFEF9C"/>
      </colorScale>
    </cfRule>
  </conditionalFormatting>
  <conditionalFormatting sqref="AB7:AB24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8:AB24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2">
      <colorScale>
        <cfvo type="min"/>
        <cfvo type="max"/>
        <color rgb="FFFF7128"/>
        <color rgb="FFFFEF9C"/>
      </colorScale>
    </cfRule>
  </conditionalFormatting>
  <conditionalFormatting sqref="AC3:AC4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:AC2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5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5:AC24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7:AC24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39370078740157483" right="0.39370078740157483" top="0.39370078740157483" bottom="0.39370078740157483" header="0.51181102362204722" footer="0.51181102362204722"/>
  <pageSetup paperSize="9" scale="78" orientation="landscape" r:id="rId1"/>
  <headerFooter alignWithMargins="0"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77"/>
  <sheetViews>
    <sheetView zoomScale="90" zoomScaleNormal="90" workbookViewId="0">
      <selection activeCell="L1" sqref="L1"/>
    </sheetView>
  </sheetViews>
  <sheetFormatPr defaultColWidth="9.109375" defaultRowHeight="19.2" x14ac:dyDescent="0.5"/>
  <cols>
    <col min="1" max="1" width="19.6640625" style="51" bestFit="1" customWidth="1"/>
    <col min="2" max="3" width="14.6640625" style="55" customWidth="1"/>
    <col min="4" max="5" width="14.6640625" style="27" customWidth="1"/>
    <col min="6" max="9" width="14.6640625" style="55" customWidth="1"/>
    <col min="10" max="10" width="8.33203125" style="54" bestFit="1" customWidth="1"/>
    <col min="11" max="11" width="8.33203125" style="53" bestFit="1" customWidth="1"/>
    <col min="12" max="12" width="8.33203125" style="54" bestFit="1" customWidth="1"/>
    <col min="13" max="13" width="9.109375" style="53" bestFit="1"/>
    <col min="14" max="14" width="8" style="55" bestFit="1" customWidth="1"/>
    <col min="15" max="16" width="9.109375" style="1"/>
    <col min="17" max="17" width="28.109375" style="1" customWidth="1"/>
    <col min="18" max="18" width="14.33203125" style="1" customWidth="1"/>
    <col min="19" max="19" width="6.33203125" style="1" customWidth="1"/>
    <col min="20" max="16384" width="9.109375" style="1"/>
  </cols>
  <sheetData>
    <row r="1" spans="1:14" s="7" customFormat="1" x14ac:dyDescent="0.5">
      <c r="A1" s="57" t="s">
        <v>290</v>
      </c>
      <c r="B1" s="132">
        <f>B8/B50-100%</f>
        <v>0.49154196486662327</v>
      </c>
      <c r="C1" s="132">
        <f t="shared" ref="C1:I1" si="0">C8/C50-100%</f>
        <v>0.16164720344191763</v>
      </c>
      <c r="D1" s="132">
        <f t="shared" si="0"/>
        <v>0.31185144729655923</v>
      </c>
      <c r="E1" s="132">
        <f t="shared" si="0"/>
        <v>0.20878072059174424</v>
      </c>
      <c r="F1" s="132">
        <f t="shared" si="0"/>
        <v>0.35152941176470587</v>
      </c>
      <c r="G1" s="132">
        <f t="shared" si="0"/>
        <v>0.3250075233222991</v>
      </c>
      <c r="H1" s="132">
        <f t="shared" si="0"/>
        <v>0.42395005675368891</v>
      </c>
      <c r="I1" s="132">
        <f t="shared" si="0"/>
        <v>0.30966257668711661</v>
      </c>
      <c r="J1" s="32"/>
      <c r="K1" s="33"/>
      <c r="L1" s="132">
        <f>L8/L29-100%</f>
        <v>0.10448236632536978</v>
      </c>
      <c r="M1" s="132">
        <f>M8/M29-100%</f>
        <v>2.7808988764044944</v>
      </c>
      <c r="N1" s="33"/>
    </row>
    <row r="2" spans="1:14" s="7" customFormat="1" x14ac:dyDescent="0.5">
      <c r="A2" s="58" t="s">
        <v>291</v>
      </c>
      <c r="B2" s="38">
        <f>B8/B12-100%</f>
        <v>8.8008800880088334E-3</v>
      </c>
      <c r="C2" s="38">
        <f t="shared" ref="C2:I2" si="1">C8/C12-100%</f>
        <v>2.051835853131756E-2</v>
      </c>
      <c r="D2" s="38">
        <f t="shared" si="1"/>
        <v>1.0517458981909922E-2</v>
      </c>
      <c r="E2" s="38">
        <f t="shared" si="1"/>
        <v>-7.4451410658307182E-3</v>
      </c>
      <c r="F2" s="38">
        <f t="shared" si="1"/>
        <v>6.056129985228953E-2</v>
      </c>
      <c r="G2" s="38">
        <f t="shared" si="1"/>
        <v>5.866794902620831E-2</v>
      </c>
      <c r="H2" s="38">
        <f t="shared" si="1"/>
        <v>2.3971234518578299E-3</v>
      </c>
      <c r="I2" s="38">
        <f t="shared" si="1"/>
        <v>2.059760956175305E-2</v>
      </c>
      <c r="J2" s="36"/>
      <c r="K2" s="37"/>
      <c r="L2" s="36">
        <f>L8/L12-100%</f>
        <v>8.0574822444656746E-3</v>
      </c>
      <c r="M2" s="37">
        <f>M8/M12-100%</f>
        <v>0.31573802541544471</v>
      </c>
      <c r="N2" s="37"/>
    </row>
    <row r="3" spans="1:14" s="7" customFormat="1" ht="19.8" thickBot="1" x14ac:dyDescent="0.55000000000000004">
      <c r="A3" s="59"/>
      <c r="B3" s="50"/>
      <c r="C3" s="50"/>
      <c r="D3" s="50"/>
      <c r="E3" s="40"/>
      <c r="F3" s="50"/>
      <c r="G3" s="50"/>
      <c r="H3" s="50"/>
      <c r="I3" s="50"/>
      <c r="J3" s="39"/>
      <c r="K3" s="41"/>
      <c r="L3" s="39"/>
      <c r="M3" s="41"/>
      <c r="N3" s="41"/>
    </row>
    <row r="4" spans="1:14" s="7" customFormat="1" x14ac:dyDescent="0.5">
      <c r="A4" s="45" t="s">
        <v>71</v>
      </c>
      <c r="B4" s="46">
        <v>12.57</v>
      </c>
      <c r="C4" s="46">
        <v>6.53</v>
      </c>
      <c r="D4" s="216">
        <v>20.41</v>
      </c>
      <c r="E4" s="217"/>
      <c r="F4" s="46">
        <v>5.45</v>
      </c>
      <c r="G4" s="46">
        <v>8.7899999999999991</v>
      </c>
      <c r="H4" s="46">
        <v>1.51</v>
      </c>
      <c r="I4" s="46">
        <f>SUM(B4:H4)</f>
        <v>55.260000000000005</v>
      </c>
      <c r="J4" s="34"/>
      <c r="K4" s="35"/>
      <c r="L4" s="34"/>
      <c r="M4" s="35"/>
      <c r="N4" s="47"/>
    </row>
    <row r="5" spans="1:14" s="7" customFormat="1" ht="19.8" thickBot="1" x14ac:dyDescent="0.55000000000000004">
      <c r="A5" s="48" t="s">
        <v>72</v>
      </c>
      <c r="B5" s="42">
        <f>B9/B4</f>
        <v>362.68894192521878</v>
      </c>
      <c r="C5" s="42">
        <f>C9/C4</f>
        <v>576.11026033690655</v>
      </c>
      <c r="D5" s="218">
        <v>362.68894192521878</v>
      </c>
      <c r="E5" s="219"/>
      <c r="F5" s="42">
        <f>F9/F4</f>
        <v>512.47706422018348</v>
      </c>
      <c r="G5" s="42">
        <f>G9/G4</f>
        <v>493.17406143344715</v>
      </c>
      <c r="H5" s="42">
        <f>H9/H4</f>
        <v>1654.9668874172185</v>
      </c>
      <c r="I5" s="42">
        <f>I9/I4</f>
        <v>460.73108939558449</v>
      </c>
      <c r="J5" s="43"/>
      <c r="K5" s="44"/>
      <c r="L5" s="43"/>
      <c r="M5" s="44"/>
      <c r="N5" s="42"/>
    </row>
    <row r="6" spans="1:14" s="3" customFormat="1" ht="19.8" thickBot="1" x14ac:dyDescent="0.55000000000000004">
      <c r="A6" s="115"/>
      <c r="B6" s="42" t="s">
        <v>142</v>
      </c>
      <c r="C6" s="42" t="s">
        <v>143</v>
      </c>
      <c r="D6" s="196" t="s">
        <v>144</v>
      </c>
      <c r="E6" s="40" t="s">
        <v>141</v>
      </c>
      <c r="F6" s="42" t="s">
        <v>145</v>
      </c>
      <c r="G6" s="42" t="s">
        <v>140</v>
      </c>
      <c r="H6" s="42" t="s">
        <v>153</v>
      </c>
      <c r="I6" s="148"/>
      <c r="J6" s="149"/>
      <c r="K6" s="150"/>
      <c r="L6" s="149"/>
      <c r="M6" s="150"/>
      <c r="N6" s="116"/>
    </row>
    <row r="7" spans="1:14" s="7" customFormat="1" ht="19.8" thickBot="1" x14ac:dyDescent="0.55000000000000004">
      <c r="A7" s="49" t="s">
        <v>73</v>
      </c>
      <c r="B7" s="50" t="s">
        <v>74</v>
      </c>
      <c r="C7" s="50" t="s">
        <v>75</v>
      </c>
      <c r="D7" s="196" t="s">
        <v>76</v>
      </c>
      <c r="E7" s="197" t="s">
        <v>77</v>
      </c>
      <c r="F7" s="50" t="s">
        <v>78</v>
      </c>
      <c r="G7" s="50" t="s">
        <v>79</v>
      </c>
      <c r="H7" s="50" t="s">
        <v>80</v>
      </c>
      <c r="I7" s="151" t="s">
        <v>81</v>
      </c>
      <c r="J7" s="142" t="s">
        <v>82</v>
      </c>
      <c r="K7" s="143" t="s">
        <v>83</v>
      </c>
      <c r="L7" s="142" t="s">
        <v>84</v>
      </c>
      <c r="M7" s="143" t="s">
        <v>85</v>
      </c>
      <c r="N7" s="50"/>
    </row>
    <row r="8" spans="1:14" x14ac:dyDescent="0.5">
      <c r="A8" s="51">
        <v>45291</v>
      </c>
      <c r="B8" s="152">
        <v>4585</v>
      </c>
      <c r="C8" s="152">
        <v>3780</v>
      </c>
      <c r="D8" s="55">
        <v>2402</v>
      </c>
      <c r="E8" s="54">
        <v>5066</v>
      </c>
      <c r="F8" s="152">
        <v>2872</v>
      </c>
      <c r="G8" s="152">
        <v>4403</v>
      </c>
      <c r="H8" s="55">
        <v>2509</v>
      </c>
      <c r="I8" s="152">
        <v>25617</v>
      </c>
      <c r="J8" s="153">
        <v>12878</v>
      </c>
      <c r="K8" s="154">
        <v>12739</v>
      </c>
      <c r="L8" s="153">
        <v>24271</v>
      </c>
      <c r="M8" s="154">
        <v>1346</v>
      </c>
      <c r="N8" s="52">
        <f>I8-I9</f>
        <v>157</v>
      </c>
    </row>
    <row r="9" spans="1:14" x14ac:dyDescent="0.5">
      <c r="A9" s="51">
        <v>44926</v>
      </c>
      <c r="B9" s="55">
        <v>4559</v>
      </c>
      <c r="C9" s="55">
        <v>3762</v>
      </c>
      <c r="D9" s="55">
        <v>2428</v>
      </c>
      <c r="E9" s="54">
        <v>5084</v>
      </c>
      <c r="F9" s="55">
        <v>2793</v>
      </c>
      <c r="G9" s="55">
        <v>4335</v>
      </c>
      <c r="H9" s="55">
        <v>2499</v>
      </c>
      <c r="I9" s="55">
        <v>25460</v>
      </c>
      <c r="J9" s="54">
        <v>12771</v>
      </c>
      <c r="K9" s="53">
        <v>12689</v>
      </c>
      <c r="L9" s="54">
        <v>24189</v>
      </c>
      <c r="M9" s="53">
        <f>381+872+18</f>
        <v>1271</v>
      </c>
      <c r="N9" s="52">
        <f>I9-I10</f>
        <v>156</v>
      </c>
    </row>
    <row r="10" spans="1:14" x14ac:dyDescent="0.5">
      <c r="A10" s="51">
        <v>44561</v>
      </c>
      <c r="B10" s="55">
        <v>4497</v>
      </c>
      <c r="C10" s="55">
        <v>3772</v>
      </c>
      <c r="D10" s="55">
        <v>2420</v>
      </c>
      <c r="E10" s="54">
        <v>5085</v>
      </c>
      <c r="F10" s="55">
        <v>2762</v>
      </c>
      <c r="G10" s="55">
        <v>4237</v>
      </c>
      <c r="H10" s="55">
        <v>2531</v>
      </c>
      <c r="I10" s="55">
        <f>SUM(B10:H10)</f>
        <v>25304</v>
      </c>
      <c r="J10" s="54">
        <v>12703</v>
      </c>
      <c r="K10" s="53">
        <v>12601</v>
      </c>
      <c r="L10" s="54">
        <v>24166</v>
      </c>
      <c r="M10" s="53">
        <f>355+776+7</f>
        <v>1138</v>
      </c>
      <c r="N10" s="52">
        <f>I10-I11</f>
        <v>14</v>
      </c>
    </row>
    <row r="11" spans="1:14" x14ac:dyDescent="0.5">
      <c r="A11" s="51">
        <v>44196</v>
      </c>
      <c r="B11" s="55">
        <v>4542</v>
      </c>
      <c r="C11" s="55">
        <v>3767</v>
      </c>
      <c r="D11" s="55">
        <v>2404</v>
      </c>
      <c r="E11" s="54">
        <v>5089</v>
      </c>
      <c r="F11" s="55">
        <v>2772</v>
      </c>
      <c r="G11" s="55">
        <v>4182</v>
      </c>
      <c r="H11" s="152">
        <v>2534</v>
      </c>
      <c r="I11" s="55">
        <f>SUM(B11:H11)</f>
        <v>25290</v>
      </c>
      <c r="J11" s="54">
        <v>12657</v>
      </c>
      <c r="K11" s="53">
        <v>12633</v>
      </c>
      <c r="L11" s="54">
        <v>24216</v>
      </c>
      <c r="M11" s="53">
        <f>340+728+6</f>
        <v>1074</v>
      </c>
      <c r="N11" s="52">
        <f>I11-I12</f>
        <v>190</v>
      </c>
    </row>
    <row r="12" spans="1:14" x14ac:dyDescent="0.5">
      <c r="A12" s="51">
        <v>43830</v>
      </c>
      <c r="B12" s="55">
        <v>4545</v>
      </c>
      <c r="C12" s="55">
        <v>3704</v>
      </c>
      <c r="D12" s="55">
        <v>2377</v>
      </c>
      <c r="E12" s="153">
        <v>5104</v>
      </c>
      <c r="F12" s="55">
        <v>2708</v>
      </c>
      <c r="G12" s="55">
        <v>4159</v>
      </c>
      <c r="H12" s="55">
        <v>2503</v>
      </c>
      <c r="I12" s="55">
        <f>SUM(B12:H12)</f>
        <v>25100</v>
      </c>
      <c r="J12" s="54">
        <v>12564</v>
      </c>
      <c r="K12" s="53">
        <v>12536</v>
      </c>
      <c r="L12" s="54">
        <v>24077</v>
      </c>
      <c r="M12" s="53">
        <f>328+680+15</f>
        <v>1023</v>
      </c>
      <c r="N12" s="52">
        <f>I12-I13</f>
        <v>59</v>
      </c>
    </row>
    <row r="13" spans="1:14" x14ac:dyDescent="0.5">
      <c r="A13" s="51">
        <v>43465</v>
      </c>
      <c r="B13" s="55">
        <v>4532</v>
      </c>
      <c r="C13" s="55">
        <v>3683</v>
      </c>
      <c r="D13" s="55">
        <v>2266</v>
      </c>
      <c r="E13" s="153">
        <v>5104</v>
      </c>
      <c r="F13" s="55">
        <v>2706</v>
      </c>
      <c r="G13" s="55">
        <v>4222</v>
      </c>
      <c r="H13" s="55">
        <v>2528</v>
      </c>
      <c r="I13" s="55">
        <f t="shared" ref="I13:I19" si="2">SUM(B13:H13)</f>
        <v>25041</v>
      </c>
      <c r="J13" s="54">
        <v>12551</v>
      </c>
      <c r="K13" s="53">
        <v>12490</v>
      </c>
      <c r="L13" s="54">
        <v>24066</v>
      </c>
      <c r="M13" s="53">
        <v>975</v>
      </c>
      <c r="N13" s="52">
        <f t="shared" ref="N13:N18" si="3">I13-I14</f>
        <v>177</v>
      </c>
    </row>
    <row r="14" spans="1:14" x14ac:dyDescent="0.5">
      <c r="A14" s="51">
        <v>43100</v>
      </c>
      <c r="B14" s="55">
        <v>4448</v>
      </c>
      <c r="C14" s="55">
        <v>3642</v>
      </c>
      <c r="D14" s="55">
        <v>2267</v>
      </c>
      <c r="E14" s="54">
        <v>5048</v>
      </c>
      <c r="F14" s="55">
        <v>2735</v>
      </c>
      <c r="G14" s="55">
        <v>4199</v>
      </c>
      <c r="H14" s="55">
        <v>2525</v>
      </c>
      <c r="I14" s="55">
        <f>SUM(B14:H14)</f>
        <v>24864</v>
      </c>
      <c r="J14" s="54">
        <v>12455</v>
      </c>
      <c r="K14" s="53">
        <v>12409</v>
      </c>
      <c r="L14" s="54">
        <v>23966</v>
      </c>
      <c r="M14" s="53">
        <v>898</v>
      </c>
      <c r="N14" s="52">
        <f t="shared" si="3"/>
        <v>175</v>
      </c>
    </row>
    <row r="15" spans="1:14" x14ac:dyDescent="0.5">
      <c r="A15" s="51">
        <v>42735</v>
      </c>
      <c r="B15" s="55">
        <v>4420</v>
      </c>
      <c r="C15" s="55">
        <v>3582</v>
      </c>
      <c r="D15" s="55">
        <v>2283</v>
      </c>
      <c r="E15" s="54">
        <v>5025</v>
      </c>
      <c r="F15" s="55">
        <v>2716</v>
      </c>
      <c r="G15" s="55">
        <v>4137</v>
      </c>
      <c r="H15" s="55">
        <v>2526</v>
      </c>
      <c r="I15" s="55">
        <f t="shared" si="2"/>
        <v>24689</v>
      </c>
      <c r="J15" s="54">
        <v>12387</v>
      </c>
      <c r="K15" s="53">
        <v>12302</v>
      </c>
      <c r="L15" s="54">
        <v>23904</v>
      </c>
      <c r="M15" s="53">
        <v>785</v>
      </c>
      <c r="N15" s="52">
        <f t="shared" si="3"/>
        <v>-11</v>
      </c>
    </row>
    <row r="16" spans="1:14" x14ac:dyDescent="0.5">
      <c r="A16" s="51">
        <v>42369</v>
      </c>
      <c r="B16" s="55">
        <v>4423</v>
      </c>
      <c r="C16" s="55">
        <v>3600</v>
      </c>
      <c r="D16" s="55">
        <v>2310</v>
      </c>
      <c r="E16" s="54">
        <v>5063</v>
      </c>
      <c r="F16" s="55">
        <v>2697</v>
      </c>
      <c r="G16" s="55">
        <v>4114</v>
      </c>
      <c r="H16" s="55">
        <v>2419</v>
      </c>
      <c r="I16" s="55">
        <v>24700</v>
      </c>
      <c r="J16" s="54">
        <v>12427</v>
      </c>
      <c r="K16" s="53">
        <v>12271</v>
      </c>
      <c r="L16" s="54">
        <v>23916</v>
      </c>
      <c r="M16" s="53">
        <v>782</v>
      </c>
      <c r="N16" s="52">
        <f t="shared" si="3"/>
        <v>110</v>
      </c>
    </row>
    <row r="17" spans="1:14" x14ac:dyDescent="0.5">
      <c r="A17" s="51">
        <v>42004</v>
      </c>
      <c r="B17" s="55">
        <v>4384</v>
      </c>
      <c r="C17" s="55">
        <v>3634</v>
      </c>
      <c r="D17" s="55">
        <v>2374</v>
      </c>
      <c r="E17" s="54">
        <v>4900</v>
      </c>
      <c r="F17" s="55">
        <v>2708</v>
      </c>
      <c r="G17" s="55">
        <v>4107</v>
      </c>
      <c r="H17" s="55">
        <v>2483</v>
      </c>
      <c r="I17" s="55">
        <f t="shared" si="2"/>
        <v>24590</v>
      </c>
      <c r="J17" s="54">
        <v>12361</v>
      </c>
      <c r="K17" s="53">
        <v>12290</v>
      </c>
      <c r="L17" s="54">
        <v>23831</v>
      </c>
      <c r="M17" s="53">
        <v>759</v>
      </c>
      <c r="N17" s="52">
        <f t="shared" si="3"/>
        <v>105</v>
      </c>
    </row>
    <row r="18" spans="1:14" x14ac:dyDescent="0.5">
      <c r="A18" s="51">
        <v>41639</v>
      </c>
      <c r="B18" s="55">
        <v>4373</v>
      </c>
      <c r="C18" s="55">
        <v>3599</v>
      </c>
      <c r="D18" s="55">
        <v>2363</v>
      </c>
      <c r="E18" s="54">
        <v>4889</v>
      </c>
      <c r="F18" s="55">
        <v>2709</v>
      </c>
      <c r="G18" s="55">
        <v>4089</v>
      </c>
      <c r="H18" s="55">
        <v>2463</v>
      </c>
      <c r="I18" s="55">
        <f t="shared" si="2"/>
        <v>24485</v>
      </c>
      <c r="J18" s="54">
        <v>12297</v>
      </c>
      <c r="K18" s="53">
        <v>12188</v>
      </c>
      <c r="L18" s="54">
        <v>23842</v>
      </c>
      <c r="M18" s="53">
        <v>644</v>
      </c>
      <c r="N18" s="52">
        <f t="shared" si="3"/>
        <v>-10</v>
      </c>
    </row>
    <row r="19" spans="1:14" x14ac:dyDescent="0.5">
      <c r="A19" s="51">
        <v>41274</v>
      </c>
      <c r="B19" s="55">
        <v>4351</v>
      </c>
      <c r="C19" s="55">
        <v>3621</v>
      </c>
      <c r="D19" s="55">
        <v>2431</v>
      </c>
      <c r="E19" s="54">
        <v>4888</v>
      </c>
      <c r="F19" s="55">
        <v>2731</v>
      </c>
      <c r="G19" s="55">
        <v>3991</v>
      </c>
      <c r="H19" s="55">
        <v>2482</v>
      </c>
      <c r="I19" s="55">
        <f t="shared" si="2"/>
        <v>24495</v>
      </c>
      <c r="J19" s="54">
        <v>12336</v>
      </c>
      <c r="K19" s="53">
        <v>12161</v>
      </c>
      <c r="L19" s="54">
        <v>23819</v>
      </c>
      <c r="M19" s="53">
        <v>672</v>
      </c>
      <c r="N19" s="52">
        <f t="shared" ref="N19:N25" si="4">I19-I20</f>
        <v>123</v>
      </c>
    </row>
    <row r="20" spans="1:14" x14ac:dyDescent="0.5">
      <c r="A20" s="51">
        <v>40908</v>
      </c>
      <c r="B20" s="55">
        <v>4328</v>
      </c>
      <c r="C20" s="55">
        <v>3572</v>
      </c>
      <c r="D20" s="152">
        <v>2436</v>
      </c>
      <c r="E20" s="54">
        <v>4870</v>
      </c>
      <c r="F20" s="55">
        <v>2706</v>
      </c>
      <c r="G20" s="55">
        <v>4022</v>
      </c>
      <c r="H20" s="55">
        <v>2438</v>
      </c>
      <c r="I20" s="55">
        <f>SUM(B20:H20)</f>
        <v>24372</v>
      </c>
      <c r="J20" s="54">
        <v>12287</v>
      </c>
      <c r="K20" s="53">
        <v>12085</v>
      </c>
      <c r="L20" s="54">
        <v>23728</v>
      </c>
      <c r="M20" s="53">
        <f>253+384+7</f>
        <v>644</v>
      </c>
      <c r="N20" s="52">
        <f t="shared" si="4"/>
        <v>193</v>
      </c>
    </row>
    <row r="21" spans="1:14" s="2" customFormat="1" x14ac:dyDescent="0.5">
      <c r="A21" s="51">
        <v>40543</v>
      </c>
      <c r="B21" s="55">
        <v>4326</v>
      </c>
      <c r="C21" s="55">
        <v>3514</v>
      </c>
      <c r="D21" s="55">
        <v>2413</v>
      </c>
      <c r="E21" s="54">
        <v>4872</v>
      </c>
      <c r="F21" s="55">
        <v>2658</v>
      </c>
      <c r="G21" s="55">
        <v>4022</v>
      </c>
      <c r="H21" s="55">
        <v>2374</v>
      </c>
      <c r="I21" s="55">
        <f>SUM(B21:H21)</f>
        <v>24179</v>
      </c>
      <c r="J21" s="54">
        <v>12153</v>
      </c>
      <c r="K21" s="53">
        <v>12026</v>
      </c>
      <c r="L21" s="54">
        <v>23577</v>
      </c>
      <c r="M21" s="53">
        <f>273+323+6</f>
        <v>602</v>
      </c>
      <c r="N21" s="52">
        <f t="shared" si="4"/>
        <v>284</v>
      </c>
    </row>
    <row r="22" spans="1:14" s="2" customFormat="1" x14ac:dyDescent="0.5">
      <c r="A22" s="51">
        <v>40178</v>
      </c>
      <c r="B22" s="55">
        <v>4309</v>
      </c>
      <c r="C22" s="55">
        <v>3490</v>
      </c>
      <c r="D22" s="55">
        <v>2399</v>
      </c>
      <c r="E22" s="54">
        <v>4794</v>
      </c>
      <c r="F22" s="55">
        <v>2605</v>
      </c>
      <c r="G22" s="55">
        <v>4004</v>
      </c>
      <c r="H22" s="55">
        <v>2294</v>
      </c>
      <c r="I22" s="55">
        <f>SUM(B22:H22)</f>
        <v>23895</v>
      </c>
      <c r="J22" s="54">
        <v>12041</v>
      </c>
      <c r="K22" s="53">
        <v>11854</v>
      </c>
      <c r="L22" s="54">
        <v>23343</v>
      </c>
      <c r="M22" s="53">
        <v>552</v>
      </c>
      <c r="N22" s="52">
        <f t="shared" si="4"/>
        <v>231</v>
      </c>
    </row>
    <row r="23" spans="1:14" s="2" customFormat="1" x14ac:dyDescent="0.5">
      <c r="A23" s="51">
        <v>39813</v>
      </c>
      <c r="B23" s="55">
        <v>4285</v>
      </c>
      <c r="C23" s="55">
        <v>3455</v>
      </c>
      <c r="D23" s="55">
        <v>2364</v>
      </c>
      <c r="E23" s="54">
        <v>4795</v>
      </c>
      <c r="F23" s="55">
        <v>2519</v>
      </c>
      <c r="G23" s="55">
        <v>3963</v>
      </c>
      <c r="H23" s="55">
        <v>2283</v>
      </c>
      <c r="I23" s="55">
        <f>SUM(B23:H23)</f>
        <v>23664</v>
      </c>
      <c r="J23" s="54">
        <v>11903</v>
      </c>
      <c r="K23" s="53">
        <v>11761</v>
      </c>
      <c r="L23" s="54">
        <v>23198</v>
      </c>
      <c r="M23" s="53">
        <v>466</v>
      </c>
      <c r="N23" s="52">
        <f t="shared" si="4"/>
        <v>230</v>
      </c>
    </row>
    <row r="24" spans="1:14" s="2" customFormat="1" x14ac:dyDescent="0.5">
      <c r="A24" s="51">
        <v>39447</v>
      </c>
      <c r="B24" s="55">
        <v>4150</v>
      </c>
      <c r="C24" s="55">
        <v>3451</v>
      </c>
      <c r="D24" s="55">
        <v>2364</v>
      </c>
      <c r="E24" s="54">
        <v>4760</v>
      </c>
      <c r="F24" s="55">
        <v>2525</v>
      </c>
      <c r="G24" s="55">
        <v>3926</v>
      </c>
      <c r="H24" s="55">
        <v>2258</v>
      </c>
      <c r="I24" s="55">
        <f t="shared" ref="I24:I50" si="5">SUM(B24:H24)</f>
        <v>23434</v>
      </c>
      <c r="J24" s="54">
        <v>11828</v>
      </c>
      <c r="K24" s="53">
        <v>11606</v>
      </c>
      <c r="L24" s="54">
        <v>22986</v>
      </c>
      <c r="M24" s="53">
        <v>447</v>
      </c>
      <c r="N24" s="52">
        <f t="shared" si="4"/>
        <v>203</v>
      </c>
    </row>
    <row r="25" spans="1:14" x14ac:dyDescent="0.5">
      <c r="A25" s="51">
        <v>39082</v>
      </c>
      <c r="B25" s="55">
        <v>4078</v>
      </c>
      <c r="C25" s="55">
        <v>3440</v>
      </c>
      <c r="D25" s="55">
        <v>2355</v>
      </c>
      <c r="E25" s="54">
        <v>4757</v>
      </c>
      <c r="F25" s="55">
        <v>2433</v>
      </c>
      <c r="G25" s="55">
        <v>3915</v>
      </c>
      <c r="H25" s="55">
        <v>2253</v>
      </c>
      <c r="I25" s="55">
        <f t="shared" si="5"/>
        <v>23231</v>
      </c>
      <c r="J25" s="54">
        <v>11734</v>
      </c>
      <c r="K25" s="53">
        <v>11497</v>
      </c>
      <c r="L25" s="54">
        <v>22816</v>
      </c>
      <c r="M25" s="53">
        <v>415</v>
      </c>
      <c r="N25" s="52">
        <f t="shared" si="4"/>
        <v>334</v>
      </c>
    </row>
    <row r="26" spans="1:14" x14ac:dyDescent="0.5">
      <c r="A26" s="51">
        <v>38717</v>
      </c>
      <c r="B26" s="55">
        <v>3973</v>
      </c>
      <c r="C26" s="55">
        <v>3454</v>
      </c>
      <c r="D26" s="55">
        <v>2350</v>
      </c>
      <c r="E26" s="54">
        <v>4679</v>
      </c>
      <c r="F26" s="55">
        <v>2408</v>
      </c>
      <c r="G26" s="55">
        <v>3831</v>
      </c>
      <c r="H26" s="55">
        <v>2202</v>
      </c>
      <c r="I26" s="55">
        <f t="shared" si="5"/>
        <v>22897</v>
      </c>
      <c r="J26" s="54">
        <v>11530</v>
      </c>
      <c r="K26" s="53">
        <v>11367</v>
      </c>
      <c r="L26" s="54">
        <v>22557</v>
      </c>
      <c r="M26" s="53">
        <v>340</v>
      </c>
      <c r="N26" s="52">
        <f t="shared" ref="N26:N31" si="6">I26-I27</f>
        <v>212</v>
      </c>
    </row>
    <row r="27" spans="1:14" x14ac:dyDescent="0.5">
      <c r="A27" s="51">
        <v>38352</v>
      </c>
      <c r="B27" s="55">
        <v>3938</v>
      </c>
      <c r="C27" s="55">
        <v>3475</v>
      </c>
      <c r="D27" s="55">
        <v>2303</v>
      </c>
      <c r="E27" s="54">
        <v>4707</v>
      </c>
      <c r="F27" s="55">
        <v>2390</v>
      </c>
      <c r="G27" s="55">
        <v>3838</v>
      </c>
      <c r="H27" s="55">
        <v>2034</v>
      </c>
      <c r="I27" s="55">
        <f t="shared" si="5"/>
        <v>22685</v>
      </c>
      <c r="J27" s="54">
        <v>11432</v>
      </c>
      <c r="K27" s="53">
        <v>11253</v>
      </c>
      <c r="L27" s="54">
        <f>I27-M27</f>
        <v>22338</v>
      </c>
      <c r="M27" s="53">
        <v>347</v>
      </c>
      <c r="N27" s="52">
        <f t="shared" si="6"/>
        <v>183</v>
      </c>
    </row>
    <row r="28" spans="1:14" x14ac:dyDescent="0.5">
      <c r="A28" s="51">
        <v>37986</v>
      </c>
      <c r="B28" s="55">
        <v>3901</v>
      </c>
      <c r="C28" s="55">
        <v>3460</v>
      </c>
      <c r="D28" s="55">
        <v>2271</v>
      </c>
      <c r="E28" s="54">
        <v>4670</v>
      </c>
      <c r="F28" s="55">
        <v>2346</v>
      </c>
      <c r="G28" s="55">
        <v>3847</v>
      </c>
      <c r="H28" s="55">
        <v>2007</v>
      </c>
      <c r="I28" s="55">
        <f t="shared" si="5"/>
        <v>22502</v>
      </c>
      <c r="J28" s="54">
        <v>11352</v>
      </c>
      <c r="K28" s="53">
        <v>11150</v>
      </c>
      <c r="L28" s="54">
        <f>I28-M28</f>
        <v>22176</v>
      </c>
      <c r="M28" s="53">
        <v>326</v>
      </c>
      <c r="N28" s="52">
        <f t="shared" si="6"/>
        <v>171</v>
      </c>
    </row>
    <row r="29" spans="1:14" x14ac:dyDescent="0.5">
      <c r="A29" s="51">
        <v>37621</v>
      </c>
      <c r="B29" s="55">
        <v>3890</v>
      </c>
      <c r="C29" s="55">
        <v>3397</v>
      </c>
      <c r="D29" s="55">
        <v>2253</v>
      </c>
      <c r="E29" s="54">
        <v>4616</v>
      </c>
      <c r="F29" s="55">
        <v>2331</v>
      </c>
      <c r="G29" s="55">
        <v>3872</v>
      </c>
      <c r="H29" s="55">
        <v>1972</v>
      </c>
      <c r="I29" s="55">
        <f t="shared" si="5"/>
        <v>22331</v>
      </c>
      <c r="J29" s="54">
        <v>11262</v>
      </c>
      <c r="K29" s="53">
        <v>11069</v>
      </c>
      <c r="L29" s="54">
        <f>I29-M29</f>
        <v>21975</v>
      </c>
      <c r="M29" s="53">
        <v>356</v>
      </c>
      <c r="N29" s="52">
        <f t="shared" si="6"/>
        <v>130</v>
      </c>
    </row>
    <row r="30" spans="1:14" x14ac:dyDescent="0.5">
      <c r="A30" s="51">
        <v>37256</v>
      </c>
      <c r="B30" s="55">
        <v>3849</v>
      </c>
      <c r="C30" s="55">
        <v>3363</v>
      </c>
      <c r="D30" s="55">
        <v>2244</v>
      </c>
      <c r="E30" s="54">
        <v>4631</v>
      </c>
      <c r="F30" s="55">
        <v>2304</v>
      </c>
      <c r="G30" s="55">
        <v>3871</v>
      </c>
      <c r="H30" s="55">
        <v>1939</v>
      </c>
      <c r="I30" s="55">
        <f t="shared" si="5"/>
        <v>22201</v>
      </c>
      <c r="J30" s="54">
        <v>11210</v>
      </c>
      <c r="K30" s="53">
        <v>10991</v>
      </c>
      <c r="N30" s="52">
        <f t="shared" si="6"/>
        <v>177</v>
      </c>
    </row>
    <row r="31" spans="1:14" x14ac:dyDescent="0.5">
      <c r="A31" s="51">
        <v>36891</v>
      </c>
      <c r="B31" s="55">
        <v>3838</v>
      </c>
      <c r="C31" s="55">
        <v>3346</v>
      </c>
      <c r="D31" s="55">
        <v>2058</v>
      </c>
      <c r="E31" s="54">
        <v>4639</v>
      </c>
      <c r="F31" s="55">
        <v>2482</v>
      </c>
      <c r="G31" s="55">
        <v>3778</v>
      </c>
      <c r="H31" s="55">
        <v>1883</v>
      </c>
      <c r="I31" s="55">
        <f t="shared" si="5"/>
        <v>22024</v>
      </c>
      <c r="J31" s="54">
        <v>11122</v>
      </c>
      <c r="K31" s="53">
        <v>10902</v>
      </c>
      <c r="N31" s="52">
        <f t="shared" si="6"/>
        <v>64</v>
      </c>
    </row>
    <row r="32" spans="1:14" x14ac:dyDescent="0.5">
      <c r="A32" s="51">
        <v>36525</v>
      </c>
      <c r="B32" s="55">
        <v>3792</v>
      </c>
      <c r="C32" s="55">
        <v>3324</v>
      </c>
      <c r="D32" s="55">
        <v>2051</v>
      </c>
      <c r="E32" s="54">
        <v>4685</v>
      </c>
      <c r="F32" s="55">
        <v>2490</v>
      </c>
      <c r="G32" s="55">
        <v>3759</v>
      </c>
      <c r="H32" s="55">
        <v>1859</v>
      </c>
      <c r="I32" s="55">
        <f t="shared" si="5"/>
        <v>21960</v>
      </c>
      <c r="J32" s="54">
        <v>11068</v>
      </c>
      <c r="K32" s="53">
        <v>10892</v>
      </c>
      <c r="N32" s="52">
        <f>I32-I33</f>
        <v>162</v>
      </c>
    </row>
    <row r="33" spans="1:19" x14ac:dyDescent="0.5">
      <c r="A33" s="51">
        <v>36160</v>
      </c>
      <c r="B33" s="55">
        <v>3762</v>
      </c>
      <c r="C33" s="55">
        <v>3302</v>
      </c>
      <c r="D33" s="55">
        <v>2032</v>
      </c>
      <c r="E33" s="54">
        <v>4652</v>
      </c>
      <c r="F33" s="55">
        <v>2466</v>
      </c>
      <c r="G33" s="55">
        <v>3749</v>
      </c>
      <c r="H33" s="55">
        <v>1835</v>
      </c>
      <c r="I33" s="55">
        <f t="shared" si="5"/>
        <v>21798</v>
      </c>
      <c r="J33" s="54">
        <v>10977</v>
      </c>
      <c r="K33" s="53">
        <v>10821</v>
      </c>
      <c r="N33" s="52">
        <f>I33-I34</f>
        <v>107</v>
      </c>
    </row>
    <row r="34" spans="1:19" x14ac:dyDescent="0.5">
      <c r="A34" s="51">
        <v>35795</v>
      </c>
      <c r="B34" s="55">
        <v>3717</v>
      </c>
      <c r="C34" s="55">
        <v>3297</v>
      </c>
      <c r="D34" s="55">
        <v>2015</v>
      </c>
      <c r="E34" s="54">
        <v>4650</v>
      </c>
      <c r="F34" s="55">
        <v>2452</v>
      </c>
      <c r="G34" s="55">
        <v>3770</v>
      </c>
      <c r="H34" s="55">
        <v>1790</v>
      </c>
      <c r="I34" s="55">
        <f t="shared" si="5"/>
        <v>21691</v>
      </c>
      <c r="J34" s="54">
        <v>10946</v>
      </c>
      <c r="K34" s="53">
        <v>10745</v>
      </c>
      <c r="N34" s="52">
        <f t="shared" ref="N34:N61" si="7">I34-I35</f>
        <v>89</v>
      </c>
    </row>
    <row r="35" spans="1:19" x14ac:dyDescent="0.5">
      <c r="A35" s="51">
        <v>35430</v>
      </c>
      <c r="B35" s="55">
        <v>3710</v>
      </c>
      <c r="C35" s="55">
        <v>3286</v>
      </c>
      <c r="D35" s="55">
        <v>2020</v>
      </c>
      <c r="E35" s="54">
        <v>4682</v>
      </c>
      <c r="F35" s="55">
        <v>2429</v>
      </c>
      <c r="G35" s="55">
        <v>3738</v>
      </c>
      <c r="H35" s="55">
        <v>1737</v>
      </c>
      <c r="I35" s="55">
        <f t="shared" si="5"/>
        <v>21602</v>
      </c>
      <c r="J35" s="54">
        <v>10905</v>
      </c>
      <c r="K35" s="53">
        <v>10697</v>
      </c>
      <c r="N35" s="52">
        <f t="shared" si="7"/>
        <v>141</v>
      </c>
    </row>
    <row r="36" spans="1:19" x14ac:dyDescent="0.5">
      <c r="A36" s="51">
        <v>35064</v>
      </c>
      <c r="B36" s="55">
        <v>3704</v>
      </c>
      <c r="C36" s="55">
        <v>3280</v>
      </c>
      <c r="D36" s="55">
        <v>2014</v>
      </c>
      <c r="E36" s="54">
        <v>4721</v>
      </c>
      <c r="F36" s="55">
        <v>2390</v>
      </c>
      <c r="G36" s="55">
        <v>3684</v>
      </c>
      <c r="H36" s="55">
        <v>1668</v>
      </c>
      <c r="I36" s="55">
        <f t="shared" si="5"/>
        <v>21461</v>
      </c>
      <c r="J36" s="54">
        <v>10850</v>
      </c>
      <c r="K36" s="53">
        <v>10611</v>
      </c>
      <c r="N36" s="52">
        <f t="shared" si="7"/>
        <v>240</v>
      </c>
    </row>
    <row r="37" spans="1:19" x14ac:dyDescent="0.5">
      <c r="A37" s="51">
        <v>34699</v>
      </c>
      <c r="B37" s="55">
        <v>3642</v>
      </c>
      <c r="C37" s="55">
        <v>3231</v>
      </c>
      <c r="D37" s="55">
        <v>1987</v>
      </c>
      <c r="E37" s="54">
        <v>4729</v>
      </c>
      <c r="F37" s="55">
        <v>2325</v>
      </c>
      <c r="G37" s="55">
        <v>3694</v>
      </c>
      <c r="H37" s="55">
        <v>1613</v>
      </c>
      <c r="I37" s="55">
        <f t="shared" si="5"/>
        <v>21221</v>
      </c>
      <c r="J37" s="54">
        <v>10755</v>
      </c>
      <c r="K37" s="53">
        <v>10466</v>
      </c>
      <c r="N37" s="52">
        <f t="shared" si="7"/>
        <v>195</v>
      </c>
    </row>
    <row r="38" spans="1:19" x14ac:dyDescent="0.5">
      <c r="A38" s="51">
        <v>34334</v>
      </c>
      <c r="B38" s="55">
        <v>3650</v>
      </c>
      <c r="C38" s="55">
        <v>3199</v>
      </c>
      <c r="D38" s="55">
        <v>1957</v>
      </c>
      <c r="E38" s="54">
        <v>4683</v>
      </c>
      <c r="F38" s="55">
        <v>2287</v>
      </c>
      <c r="G38" s="55">
        <v>3640</v>
      </c>
      <c r="H38" s="55">
        <v>1610</v>
      </c>
      <c r="I38" s="55">
        <f t="shared" si="5"/>
        <v>21026</v>
      </c>
      <c r="J38" s="54">
        <v>10678</v>
      </c>
      <c r="K38" s="53">
        <v>10348</v>
      </c>
      <c r="N38" s="52">
        <f t="shared" si="7"/>
        <v>121</v>
      </c>
    </row>
    <row r="39" spans="1:19" x14ac:dyDescent="0.5">
      <c r="A39" s="51">
        <v>33969</v>
      </c>
      <c r="B39" s="55">
        <v>3616</v>
      </c>
      <c r="C39" s="55">
        <v>3233</v>
      </c>
      <c r="D39" s="55">
        <v>1936</v>
      </c>
      <c r="E39" s="54">
        <v>4599</v>
      </c>
      <c r="F39" s="55">
        <v>2260</v>
      </c>
      <c r="G39" s="55">
        <v>3630</v>
      </c>
      <c r="H39" s="55">
        <v>1631</v>
      </c>
      <c r="I39" s="55">
        <f t="shared" si="5"/>
        <v>20905</v>
      </c>
      <c r="J39" s="54">
        <v>10638</v>
      </c>
      <c r="K39" s="53">
        <v>10267</v>
      </c>
      <c r="N39" s="52">
        <f t="shared" si="7"/>
        <v>178</v>
      </c>
    </row>
    <row r="40" spans="1:19" x14ac:dyDescent="0.5">
      <c r="A40" s="51">
        <v>33603</v>
      </c>
      <c r="B40" s="55">
        <v>3585</v>
      </c>
      <c r="C40" s="55">
        <v>3235</v>
      </c>
      <c r="D40" s="55">
        <v>1915</v>
      </c>
      <c r="E40" s="54">
        <v>4538</v>
      </c>
      <c r="F40" s="55">
        <v>2251</v>
      </c>
      <c r="G40" s="55">
        <v>3589</v>
      </c>
      <c r="H40" s="55">
        <v>1614</v>
      </c>
      <c r="I40" s="55">
        <f t="shared" si="5"/>
        <v>20727</v>
      </c>
      <c r="J40" s="54">
        <v>10543</v>
      </c>
      <c r="K40" s="53">
        <v>10184</v>
      </c>
      <c r="N40" s="52">
        <f t="shared" si="7"/>
        <v>108</v>
      </c>
    </row>
    <row r="41" spans="1:19" x14ac:dyDescent="0.5">
      <c r="A41" s="51">
        <v>33238</v>
      </c>
      <c r="B41" s="55">
        <v>3537</v>
      </c>
      <c r="C41" s="55">
        <v>3240</v>
      </c>
      <c r="D41" s="55">
        <v>1910</v>
      </c>
      <c r="E41" s="54">
        <v>4537</v>
      </c>
      <c r="F41" s="55">
        <v>2214</v>
      </c>
      <c r="G41" s="55">
        <v>3536</v>
      </c>
      <c r="H41" s="55">
        <v>1645</v>
      </c>
      <c r="I41" s="55">
        <f t="shared" si="5"/>
        <v>20619</v>
      </c>
      <c r="J41" s="54">
        <v>10525</v>
      </c>
      <c r="K41" s="53">
        <v>10094</v>
      </c>
      <c r="N41" s="52">
        <f t="shared" si="7"/>
        <v>52</v>
      </c>
    </row>
    <row r="42" spans="1:19" x14ac:dyDescent="0.5">
      <c r="A42" s="51">
        <v>32873</v>
      </c>
      <c r="B42" s="55">
        <v>3467</v>
      </c>
      <c r="C42" s="55">
        <v>3210</v>
      </c>
      <c r="D42" s="55">
        <v>2013</v>
      </c>
      <c r="E42" s="54">
        <v>4487</v>
      </c>
      <c r="F42" s="55">
        <v>2212</v>
      </c>
      <c r="G42" s="55">
        <v>3537</v>
      </c>
      <c r="H42" s="55">
        <v>1641</v>
      </c>
      <c r="I42" s="55">
        <f t="shared" si="5"/>
        <v>20567</v>
      </c>
      <c r="J42" s="54">
        <v>10495</v>
      </c>
      <c r="K42" s="53">
        <v>10072</v>
      </c>
      <c r="N42" s="52">
        <f t="shared" si="7"/>
        <v>110</v>
      </c>
    </row>
    <row r="43" spans="1:19" x14ac:dyDescent="0.5">
      <c r="A43" s="51">
        <v>32508</v>
      </c>
      <c r="B43" s="55">
        <v>3429</v>
      </c>
      <c r="C43" s="55">
        <v>3202</v>
      </c>
      <c r="D43" s="55">
        <v>2002</v>
      </c>
      <c r="E43" s="54">
        <v>4427</v>
      </c>
      <c r="F43" s="55">
        <v>2217</v>
      </c>
      <c r="G43" s="55">
        <v>3529</v>
      </c>
      <c r="H43" s="55">
        <v>1651</v>
      </c>
      <c r="I43" s="55">
        <f t="shared" si="5"/>
        <v>20457</v>
      </c>
      <c r="J43" s="54">
        <v>10417</v>
      </c>
      <c r="K43" s="53">
        <v>10040</v>
      </c>
      <c r="N43" s="52">
        <f t="shared" si="7"/>
        <v>108</v>
      </c>
    </row>
    <row r="44" spans="1:19" x14ac:dyDescent="0.5">
      <c r="A44" s="51">
        <v>32142</v>
      </c>
      <c r="B44" s="55">
        <v>3403</v>
      </c>
      <c r="C44" s="55">
        <v>3239</v>
      </c>
      <c r="D44" s="55">
        <v>1952</v>
      </c>
      <c r="E44" s="54">
        <v>4382</v>
      </c>
      <c r="F44" s="55">
        <v>2214</v>
      </c>
      <c r="G44" s="55">
        <v>3495</v>
      </c>
      <c r="H44" s="55">
        <v>1664</v>
      </c>
      <c r="I44" s="55">
        <f t="shared" si="5"/>
        <v>20349</v>
      </c>
      <c r="J44" s="54">
        <v>10342</v>
      </c>
      <c r="K44" s="53">
        <v>10007</v>
      </c>
      <c r="N44" s="52">
        <f t="shared" si="7"/>
        <v>214</v>
      </c>
    </row>
    <row r="45" spans="1:19" x14ac:dyDescent="0.5">
      <c r="A45" s="51">
        <v>31777</v>
      </c>
      <c r="B45" s="55">
        <v>3363</v>
      </c>
      <c r="C45" s="55">
        <v>3240</v>
      </c>
      <c r="D45" s="55">
        <v>1900</v>
      </c>
      <c r="E45" s="54">
        <v>4367</v>
      </c>
      <c r="F45" s="55">
        <v>2177</v>
      </c>
      <c r="G45" s="55">
        <v>3432</v>
      </c>
      <c r="H45" s="55">
        <v>1656</v>
      </c>
      <c r="I45" s="55">
        <f t="shared" si="5"/>
        <v>20135</v>
      </c>
      <c r="J45" s="54">
        <v>10226</v>
      </c>
      <c r="K45" s="53">
        <v>9909</v>
      </c>
      <c r="N45" s="52">
        <f t="shared" si="7"/>
        <v>42</v>
      </c>
    </row>
    <row r="46" spans="1:19" x14ac:dyDescent="0.5">
      <c r="A46" s="51">
        <v>31412</v>
      </c>
      <c r="B46" s="55">
        <v>3363</v>
      </c>
      <c r="C46" s="55">
        <v>3233</v>
      </c>
      <c r="D46" s="55">
        <v>1886</v>
      </c>
      <c r="E46" s="54">
        <v>4338</v>
      </c>
      <c r="F46" s="55">
        <v>2182</v>
      </c>
      <c r="G46" s="55">
        <v>3444</v>
      </c>
      <c r="H46" s="55">
        <v>1647</v>
      </c>
      <c r="I46" s="55">
        <f t="shared" si="5"/>
        <v>20093</v>
      </c>
      <c r="J46" s="54">
        <v>10241</v>
      </c>
      <c r="K46" s="53">
        <v>9852</v>
      </c>
      <c r="N46" s="52">
        <f t="shared" si="7"/>
        <v>170</v>
      </c>
      <c r="S46" s="27"/>
    </row>
    <row r="47" spans="1:19" x14ac:dyDescent="0.5">
      <c r="A47" s="51">
        <v>31047</v>
      </c>
      <c r="B47" s="55">
        <v>3328</v>
      </c>
      <c r="C47" s="55">
        <v>3233</v>
      </c>
      <c r="D47" s="55">
        <v>1793</v>
      </c>
      <c r="E47" s="54">
        <v>4275</v>
      </c>
      <c r="F47" s="55">
        <v>2169</v>
      </c>
      <c r="G47" s="55">
        <v>3445</v>
      </c>
      <c r="H47" s="55">
        <v>1680</v>
      </c>
      <c r="I47" s="55">
        <f t="shared" si="5"/>
        <v>19923</v>
      </c>
      <c r="J47" s="54">
        <v>10159</v>
      </c>
      <c r="K47" s="53">
        <v>9764</v>
      </c>
      <c r="N47" s="52">
        <f t="shared" si="7"/>
        <v>141</v>
      </c>
      <c r="S47" s="27"/>
    </row>
    <row r="48" spans="1:19" x14ac:dyDescent="0.5">
      <c r="A48" s="51">
        <v>30681</v>
      </c>
      <c r="B48" s="55">
        <v>3323</v>
      </c>
      <c r="C48" s="55">
        <v>3282</v>
      </c>
      <c r="D48" s="55">
        <v>1770</v>
      </c>
      <c r="E48" s="54">
        <v>4202</v>
      </c>
      <c r="F48" s="55">
        <v>2153</v>
      </c>
      <c r="G48" s="55">
        <v>3378</v>
      </c>
      <c r="H48" s="55">
        <v>1674</v>
      </c>
      <c r="I48" s="55">
        <f t="shared" si="5"/>
        <v>19782</v>
      </c>
      <c r="J48" s="54">
        <v>10085</v>
      </c>
      <c r="K48" s="53">
        <v>9697</v>
      </c>
      <c r="N48" s="52">
        <f t="shared" si="7"/>
        <v>208</v>
      </c>
      <c r="S48" s="27"/>
    </row>
    <row r="49" spans="1:19" x14ac:dyDescent="0.5">
      <c r="A49" s="51">
        <v>30316</v>
      </c>
      <c r="B49" s="55">
        <v>3161</v>
      </c>
      <c r="C49" s="55">
        <v>3298</v>
      </c>
      <c r="D49" s="55">
        <v>1770</v>
      </c>
      <c r="E49" s="54">
        <v>4203</v>
      </c>
      <c r="F49" s="55">
        <v>2127</v>
      </c>
      <c r="G49" s="55">
        <v>3319</v>
      </c>
      <c r="H49" s="55">
        <v>1696</v>
      </c>
      <c r="I49" s="55">
        <f t="shared" si="5"/>
        <v>19574</v>
      </c>
      <c r="J49" s="54">
        <v>9954</v>
      </c>
      <c r="K49" s="53">
        <v>9620</v>
      </c>
      <c r="N49" s="52">
        <f t="shared" si="7"/>
        <v>14</v>
      </c>
      <c r="S49" s="27"/>
    </row>
    <row r="50" spans="1:19" x14ac:dyDescent="0.5">
      <c r="A50" s="51">
        <v>29951</v>
      </c>
      <c r="B50" s="55">
        <v>3074</v>
      </c>
      <c r="C50" s="55">
        <v>3254</v>
      </c>
      <c r="D50" s="55">
        <v>1831</v>
      </c>
      <c r="E50" s="54">
        <v>4191</v>
      </c>
      <c r="F50" s="55">
        <v>2125</v>
      </c>
      <c r="G50" s="55">
        <v>3323</v>
      </c>
      <c r="H50" s="55">
        <v>1762</v>
      </c>
      <c r="I50" s="55">
        <f t="shared" si="5"/>
        <v>19560</v>
      </c>
      <c r="J50" s="54">
        <v>9966</v>
      </c>
      <c r="K50" s="53">
        <v>9594</v>
      </c>
      <c r="N50" s="52">
        <f t="shared" si="7"/>
        <v>131</v>
      </c>
      <c r="S50" s="27"/>
    </row>
    <row r="51" spans="1:19" x14ac:dyDescent="0.5">
      <c r="A51" s="51">
        <v>29586</v>
      </c>
      <c r="C51" s="55" t="s">
        <v>14</v>
      </c>
      <c r="D51" s="55"/>
      <c r="E51" s="54" t="s">
        <v>14</v>
      </c>
      <c r="G51" s="55" t="s">
        <v>14</v>
      </c>
      <c r="H51" s="55" t="s">
        <v>14</v>
      </c>
      <c r="I51" s="55">
        <f>J51+K51</f>
        <v>19429</v>
      </c>
      <c r="J51" s="54">
        <v>9921</v>
      </c>
      <c r="K51" s="53">
        <v>9508</v>
      </c>
      <c r="N51" s="52">
        <f t="shared" si="7"/>
        <v>216</v>
      </c>
      <c r="S51" s="27"/>
    </row>
    <row r="52" spans="1:19" x14ac:dyDescent="0.5">
      <c r="A52" s="51">
        <v>29220</v>
      </c>
      <c r="C52" s="55" t="s">
        <v>14</v>
      </c>
      <c r="D52" s="55"/>
      <c r="E52" s="54" t="s">
        <v>14</v>
      </c>
      <c r="G52" s="55" t="s">
        <v>14</v>
      </c>
      <c r="H52" s="55" t="s">
        <v>14</v>
      </c>
      <c r="I52" s="55">
        <f t="shared" ref="I52:I62" si="8">J52+K52</f>
        <v>19213</v>
      </c>
      <c r="J52" s="54">
        <v>9808</v>
      </c>
      <c r="K52" s="53">
        <v>9405</v>
      </c>
      <c r="N52" s="52">
        <f t="shared" si="7"/>
        <v>267</v>
      </c>
      <c r="S52" s="27"/>
    </row>
    <row r="53" spans="1:19" x14ac:dyDescent="0.5">
      <c r="A53" s="51">
        <v>28855</v>
      </c>
      <c r="C53" s="55" t="s">
        <v>14</v>
      </c>
      <c r="D53" s="55"/>
      <c r="E53" s="54" t="s">
        <v>14</v>
      </c>
      <c r="G53" s="55" t="s">
        <v>14</v>
      </c>
      <c r="H53" s="55" t="s">
        <v>14</v>
      </c>
      <c r="I53" s="55">
        <f t="shared" si="8"/>
        <v>18946</v>
      </c>
      <c r="J53" s="54">
        <v>9689</v>
      </c>
      <c r="K53" s="53">
        <v>9257</v>
      </c>
      <c r="N53" s="52">
        <f t="shared" si="7"/>
        <v>389</v>
      </c>
      <c r="S53" s="27"/>
    </row>
    <row r="54" spans="1:19" x14ac:dyDescent="0.5">
      <c r="A54" s="51">
        <v>28490</v>
      </c>
      <c r="C54" s="55" t="s">
        <v>14</v>
      </c>
      <c r="D54" s="55"/>
      <c r="E54" s="54" t="s">
        <v>14</v>
      </c>
      <c r="G54" s="55" t="s">
        <v>14</v>
      </c>
      <c r="H54" s="55" t="s">
        <v>14</v>
      </c>
      <c r="I54" s="55">
        <f t="shared" si="8"/>
        <v>18557</v>
      </c>
      <c r="J54" s="54">
        <f>7686+121+1701</f>
        <v>9508</v>
      </c>
      <c r="K54" s="53">
        <f>7351+115+1583</f>
        <v>9049</v>
      </c>
      <c r="N54" s="52">
        <f t="shared" si="7"/>
        <v>332</v>
      </c>
      <c r="S54" s="27"/>
    </row>
    <row r="55" spans="1:19" x14ac:dyDescent="0.5">
      <c r="A55" s="51">
        <v>28125</v>
      </c>
      <c r="C55" s="55">
        <f>3284+236</f>
        <v>3520</v>
      </c>
      <c r="D55" s="55"/>
      <c r="E55" s="54" t="s">
        <v>14</v>
      </c>
      <c r="G55" s="55">
        <v>15037</v>
      </c>
      <c r="H55" s="55" t="s">
        <v>14</v>
      </c>
      <c r="I55" s="55">
        <f t="shared" si="8"/>
        <v>18225</v>
      </c>
      <c r="J55" s="54">
        <f>7574+1800</f>
        <v>9374</v>
      </c>
      <c r="K55" s="53">
        <f>7194+1657</f>
        <v>8851</v>
      </c>
      <c r="N55" s="52">
        <f t="shared" si="7"/>
        <v>279</v>
      </c>
      <c r="S55" s="27"/>
    </row>
    <row r="56" spans="1:19" x14ac:dyDescent="0.5">
      <c r="A56" s="51">
        <v>27759</v>
      </c>
      <c r="C56" s="55">
        <v>3457</v>
      </c>
      <c r="D56" s="55"/>
      <c r="E56" s="54" t="s">
        <v>14</v>
      </c>
      <c r="G56" s="55">
        <v>14768</v>
      </c>
      <c r="H56" s="55" t="s">
        <v>14</v>
      </c>
      <c r="I56" s="55">
        <f t="shared" si="8"/>
        <v>17946</v>
      </c>
      <c r="J56" s="54">
        <f>7513+1722</f>
        <v>9235</v>
      </c>
      <c r="K56" s="53">
        <f>7114+1597</f>
        <v>8711</v>
      </c>
      <c r="N56" s="52">
        <f t="shared" si="7"/>
        <v>0</v>
      </c>
      <c r="S56" s="27"/>
    </row>
    <row r="57" spans="1:19" x14ac:dyDescent="0.5">
      <c r="A57" s="51">
        <v>27394</v>
      </c>
      <c r="C57" s="55">
        <v>3319</v>
      </c>
      <c r="D57" s="55"/>
      <c r="E57" s="54" t="s">
        <v>14</v>
      </c>
      <c r="G57" s="55">
        <v>14627</v>
      </c>
      <c r="H57" s="55" t="s">
        <v>14</v>
      </c>
      <c r="I57" s="55">
        <f t="shared" si="8"/>
        <v>17946</v>
      </c>
      <c r="J57" s="54">
        <f>1722+7513</f>
        <v>9235</v>
      </c>
      <c r="K57" s="53">
        <f>1597+7114</f>
        <v>8711</v>
      </c>
      <c r="N57" s="52">
        <f t="shared" si="7"/>
        <v>389</v>
      </c>
      <c r="S57" s="27"/>
    </row>
    <row r="58" spans="1:19" x14ac:dyDescent="0.5">
      <c r="A58" s="51">
        <v>27029</v>
      </c>
      <c r="C58" s="55">
        <v>3131</v>
      </c>
      <c r="D58" s="55"/>
      <c r="E58" s="54" t="s">
        <v>14</v>
      </c>
      <c r="G58" s="55">
        <v>14426</v>
      </c>
      <c r="H58" s="55" t="s">
        <v>14</v>
      </c>
      <c r="I58" s="55">
        <f t="shared" si="8"/>
        <v>17557</v>
      </c>
      <c r="J58" s="54">
        <f>7419+1621</f>
        <v>9040</v>
      </c>
      <c r="K58" s="53">
        <f>1510+7007</f>
        <v>8517</v>
      </c>
      <c r="N58" s="52">
        <f t="shared" si="7"/>
        <v>394</v>
      </c>
      <c r="S58" s="27"/>
    </row>
    <row r="59" spans="1:19" x14ac:dyDescent="0.5">
      <c r="A59" s="51">
        <v>26664</v>
      </c>
      <c r="C59" s="55">
        <v>2910</v>
      </c>
      <c r="D59" s="55"/>
      <c r="E59" s="54" t="s">
        <v>14</v>
      </c>
      <c r="G59" s="55">
        <v>14253</v>
      </c>
      <c r="H59" s="55" t="s">
        <v>14</v>
      </c>
      <c r="I59" s="55">
        <f t="shared" si="8"/>
        <v>17163</v>
      </c>
      <c r="J59" s="54">
        <f>1500+7338</f>
        <v>8838</v>
      </c>
      <c r="K59" s="53">
        <f>1410+6915</f>
        <v>8325</v>
      </c>
      <c r="N59" s="52">
        <f t="shared" si="7"/>
        <v>142</v>
      </c>
      <c r="S59" s="27"/>
    </row>
    <row r="60" spans="1:19" x14ac:dyDescent="0.5">
      <c r="A60" s="51">
        <v>26298</v>
      </c>
      <c r="C60" s="55">
        <v>2773</v>
      </c>
      <c r="D60" s="55"/>
      <c r="E60" s="54" t="s">
        <v>14</v>
      </c>
      <c r="G60" s="55">
        <v>14248</v>
      </c>
      <c r="H60" s="55" t="s">
        <v>14</v>
      </c>
      <c r="I60" s="55">
        <f t="shared" si="8"/>
        <v>17021</v>
      </c>
      <c r="J60" s="54">
        <f>7344+1419</f>
        <v>8763</v>
      </c>
      <c r="K60" s="53">
        <f>6904+1354</f>
        <v>8258</v>
      </c>
      <c r="N60" s="52">
        <f t="shared" si="7"/>
        <v>229</v>
      </c>
      <c r="S60" s="27"/>
    </row>
    <row r="61" spans="1:19" x14ac:dyDescent="0.5">
      <c r="A61" s="51">
        <v>25933</v>
      </c>
      <c r="C61" s="55">
        <v>2609</v>
      </c>
      <c r="D61" s="55"/>
      <c r="E61" s="54">
        <v>4709</v>
      </c>
      <c r="G61" s="55">
        <v>7939</v>
      </c>
      <c r="H61" s="55">
        <v>1535</v>
      </c>
      <c r="I61" s="55">
        <f t="shared" si="8"/>
        <v>16792</v>
      </c>
      <c r="J61" s="54">
        <f>1334+2444+4061+781</f>
        <v>8620</v>
      </c>
      <c r="K61" s="53">
        <f>1275+2265+3878+754</f>
        <v>8172</v>
      </c>
      <c r="N61" s="52">
        <f t="shared" si="7"/>
        <v>100</v>
      </c>
      <c r="S61" s="27"/>
    </row>
    <row r="62" spans="1:19" x14ac:dyDescent="0.5">
      <c r="A62" s="51">
        <v>25568</v>
      </c>
      <c r="C62" s="55">
        <f>1308+1248</f>
        <v>2556</v>
      </c>
      <c r="D62" s="55"/>
      <c r="E62" s="54">
        <f>2436+2256</f>
        <v>4692</v>
      </c>
      <c r="G62" s="55">
        <f>4033+3856</f>
        <v>7889</v>
      </c>
      <c r="H62" s="55">
        <f>791+764</f>
        <v>1555</v>
      </c>
      <c r="I62" s="55">
        <f t="shared" si="8"/>
        <v>16692</v>
      </c>
      <c r="J62" s="54">
        <f>791+4033+2436+1308</f>
        <v>8568</v>
      </c>
      <c r="K62" s="53">
        <f>764+3856+2256+1248</f>
        <v>8124</v>
      </c>
      <c r="N62" s="52"/>
      <c r="S62" s="27"/>
    </row>
    <row r="63" spans="1:19" x14ac:dyDescent="0.5">
      <c r="A63" s="51">
        <v>22646</v>
      </c>
      <c r="C63" s="55">
        <v>2277</v>
      </c>
      <c r="D63" s="55"/>
      <c r="E63" s="54">
        <v>4002</v>
      </c>
      <c r="G63" s="55">
        <v>7297</v>
      </c>
      <c r="H63" s="55">
        <v>1471</v>
      </c>
      <c r="I63" s="55">
        <f t="shared" ref="I63:I77" si="9">SUM(B63:H63)</f>
        <v>15047</v>
      </c>
      <c r="N63" s="52"/>
      <c r="S63" s="27"/>
    </row>
    <row r="64" spans="1:19" x14ac:dyDescent="0.5">
      <c r="A64" s="51">
        <v>17532</v>
      </c>
      <c r="C64" s="55">
        <v>1827</v>
      </c>
      <c r="D64" s="55"/>
      <c r="E64" s="54">
        <v>3088</v>
      </c>
      <c r="G64" s="55">
        <v>6184</v>
      </c>
      <c r="H64" s="55">
        <v>1196</v>
      </c>
      <c r="I64" s="55">
        <f t="shared" si="9"/>
        <v>12295</v>
      </c>
      <c r="N64" s="52"/>
      <c r="S64" s="27"/>
    </row>
    <row r="65" spans="1:14" x14ac:dyDescent="0.5">
      <c r="A65" s="51">
        <v>11323</v>
      </c>
      <c r="C65" s="55">
        <v>1646</v>
      </c>
      <c r="D65" s="55"/>
      <c r="E65" s="54">
        <v>2645</v>
      </c>
      <c r="G65" s="55">
        <v>4831</v>
      </c>
      <c r="H65" s="55">
        <v>912</v>
      </c>
      <c r="I65" s="55">
        <f t="shared" si="9"/>
        <v>10034</v>
      </c>
      <c r="N65" s="52"/>
    </row>
    <row r="66" spans="1:14" x14ac:dyDescent="0.5">
      <c r="A66" s="51">
        <v>7671</v>
      </c>
      <c r="C66" s="55">
        <v>1448</v>
      </c>
      <c r="D66" s="55"/>
      <c r="E66" s="54">
        <v>2376</v>
      </c>
      <c r="G66" s="55">
        <v>4218</v>
      </c>
      <c r="H66" s="55">
        <v>751</v>
      </c>
      <c r="I66" s="55">
        <f t="shared" si="9"/>
        <v>8793</v>
      </c>
      <c r="N66" s="52"/>
    </row>
    <row r="67" spans="1:14" x14ac:dyDescent="0.5">
      <c r="A67" s="51">
        <v>4018</v>
      </c>
      <c r="C67" s="55">
        <v>1271</v>
      </c>
      <c r="D67" s="55"/>
      <c r="E67" s="54">
        <v>2244</v>
      </c>
      <c r="G67" s="55">
        <v>3962</v>
      </c>
      <c r="H67" s="55">
        <v>772</v>
      </c>
      <c r="I67" s="55">
        <f t="shared" si="9"/>
        <v>8249</v>
      </c>
      <c r="N67" s="52"/>
    </row>
    <row r="68" spans="1:14" x14ac:dyDescent="0.5">
      <c r="A68" s="51">
        <v>366</v>
      </c>
      <c r="C68" s="55">
        <v>1066</v>
      </c>
      <c r="D68" s="55"/>
      <c r="E68" s="54">
        <v>1993</v>
      </c>
      <c r="G68" s="55">
        <v>3383</v>
      </c>
      <c r="H68" s="55">
        <v>612</v>
      </c>
      <c r="I68" s="55">
        <f t="shared" si="9"/>
        <v>7054</v>
      </c>
      <c r="N68" s="52"/>
    </row>
    <row r="69" spans="1:14" x14ac:dyDescent="0.5">
      <c r="A69" s="51" t="s">
        <v>86</v>
      </c>
      <c r="C69" s="55">
        <v>1055</v>
      </c>
      <c r="D69" s="55"/>
      <c r="E69" s="54">
        <v>1982</v>
      </c>
      <c r="G69" s="55">
        <v>3105</v>
      </c>
      <c r="H69" s="55">
        <v>645</v>
      </c>
      <c r="I69" s="55">
        <f t="shared" si="9"/>
        <v>6787</v>
      </c>
      <c r="N69" s="52"/>
    </row>
    <row r="70" spans="1:14" x14ac:dyDescent="0.5">
      <c r="A70" s="51" t="s">
        <v>87</v>
      </c>
      <c r="C70" s="55">
        <v>1032</v>
      </c>
      <c r="D70" s="55"/>
      <c r="E70" s="54">
        <v>1864</v>
      </c>
      <c r="G70" s="55">
        <v>2718</v>
      </c>
      <c r="H70" s="55">
        <v>604</v>
      </c>
      <c r="I70" s="55">
        <f t="shared" si="9"/>
        <v>6218</v>
      </c>
      <c r="N70" s="52"/>
    </row>
    <row r="71" spans="1:14" x14ac:dyDescent="0.5">
      <c r="A71" s="51" t="s">
        <v>88</v>
      </c>
      <c r="C71" s="55">
        <v>1035</v>
      </c>
      <c r="D71" s="55"/>
      <c r="E71" s="54">
        <v>1908</v>
      </c>
      <c r="G71" s="55">
        <v>2657</v>
      </c>
      <c r="H71" s="55">
        <v>566</v>
      </c>
      <c r="I71" s="55">
        <f t="shared" si="9"/>
        <v>6166</v>
      </c>
      <c r="N71" s="52"/>
    </row>
    <row r="72" spans="1:14" x14ac:dyDescent="0.5">
      <c r="A72" s="51" t="s">
        <v>89</v>
      </c>
      <c r="C72" s="55">
        <v>1011</v>
      </c>
      <c r="D72" s="55"/>
      <c r="E72" s="54">
        <v>1936</v>
      </c>
      <c r="G72" s="55">
        <v>2675</v>
      </c>
      <c r="H72" s="55">
        <v>574</v>
      </c>
      <c r="I72" s="55">
        <f t="shared" si="9"/>
        <v>6196</v>
      </c>
      <c r="N72" s="52"/>
    </row>
    <row r="73" spans="1:14" x14ac:dyDescent="0.5">
      <c r="A73" s="51" t="s">
        <v>90</v>
      </c>
      <c r="C73" s="55">
        <v>1052</v>
      </c>
      <c r="D73" s="55"/>
      <c r="E73" s="54">
        <v>1919</v>
      </c>
      <c r="G73" s="55">
        <v>2667</v>
      </c>
      <c r="H73" s="55">
        <v>565</v>
      </c>
      <c r="I73" s="55">
        <f t="shared" si="9"/>
        <v>6203</v>
      </c>
      <c r="N73" s="52"/>
    </row>
    <row r="74" spans="1:14" x14ac:dyDescent="0.5">
      <c r="A74" s="51" t="s">
        <v>91</v>
      </c>
      <c r="C74" s="55">
        <v>989</v>
      </c>
      <c r="D74" s="55"/>
      <c r="E74" s="54">
        <v>1706</v>
      </c>
      <c r="G74" s="55">
        <v>2535</v>
      </c>
      <c r="H74" s="55">
        <v>500</v>
      </c>
      <c r="I74" s="55">
        <f t="shared" si="9"/>
        <v>5730</v>
      </c>
      <c r="N74" s="52"/>
    </row>
    <row r="75" spans="1:14" x14ac:dyDescent="0.5">
      <c r="A75" s="51" t="s">
        <v>92</v>
      </c>
      <c r="C75" s="55">
        <v>771</v>
      </c>
      <c r="D75" s="55"/>
      <c r="E75" s="54">
        <v>1475</v>
      </c>
      <c r="G75" s="55">
        <v>2279</v>
      </c>
      <c r="H75" s="55">
        <v>427</v>
      </c>
      <c r="I75" s="55">
        <f t="shared" si="9"/>
        <v>4952</v>
      </c>
      <c r="N75" s="52"/>
    </row>
    <row r="76" spans="1:14" x14ac:dyDescent="0.5">
      <c r="A76" s="51" t="s">
        <v>93</v>
      </c>
      <c r="C76" s="55">
        <v>663</v>
      </c>
      <c r="D76" s="55"/>
      <c r="E76" s="54">
        <v>1316</v>
      </c>
      <c r="G76" s="55">
        <v>1991</v>
      </c>
      <c r="H76" s="55">
        <v>372</v>
      </c>
      <c r="I76" s="55">
        <f t="shared" si="9"/>
        <v>4342</v>
      </c>
      <c r="N76" s="52"/>
    </row>
    <row r="77" spans="1:14" x14ac:dyDescent="0.5">
      <c r="A77" s="51" t="s">
        <v>94</v>
      </c>
      <c r="C77" s="55">
        <v>599</v>
      </c>
      <c r="D77" s="55"/>
      <c r="E77" s="54">
        <v>1011</v>
      </c>
      <c r="G77" s="55">
        <v>1847</v>
      </c>
      <c r="H77" s="55">
        <v>410</v>
      </c>
      <c r="I77" s="55">
        <f t="shared" si="9"/>
        <v>3867</v>
      </c>
      <c r="N77" s="52"/>
    </row>
  </sheetData>
  <mergeCells count="2">
    <mergeCell ref="D4:E4"/>
    <mergeCell ref="D5:E5"/>
  </mergeCells>
  <phoneticPr fontId="0" type="noConversion"/>
  <conditionalFormatting sqref="B8:B10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B50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B50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:C10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:C50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1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:C50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:D10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:D50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:D50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:E10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:E50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2:E50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:F10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:F5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:F50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:G10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:G50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1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2:G50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:H10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:H5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:H50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:I10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:I5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:I50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8:J10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8:J6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1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2:J62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:K10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:K6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:K62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:L10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:L2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1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2:L29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:M10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:M2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1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2:M29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8:N10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8:N6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1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2:N61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gridLines="1"/>
  <pageMargins left="0.39370078740157483" right="0.39370078740157483" top="0.39370078740157483" bottom="0.78740157480314965" header="0.51181102362204722" footer="0.51181102362204722"/>
  <pageSetup paperSize="9" scale="56" fitToHeight="5" orientation="portrait" r:id="rId1"/>
  <headerFooter alignWithMargins="0"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327"/>
  <sheetViews>
    <sheetView workbookViewId="0">
      <pane ySplit="7" topLeftCell="A80" activePane="bottomLeft" state="frozen"/>
      <selection pane="bottomLeft" activeCell="B91" sqref="B91"/>
    </sheetView>
  </sheetViews>
  <sheetFormatPr defaultColWidth="9.109375" defaultRowHeight="19.2" x14ac:dyDescent="0.5"/>
  <cols>
    <col min="1" max="1" width="29.88671875" style="2" bestFit="1" customWidth="1"/>
    <col min="2" max="13" width="10.6640625" style="2" customWidth="1"/>
    <col min="14" max="14" width="11.109375" style="2" customWidth="1"/>
    <col min="15" max="24" width="10.109375" style="2" bestFit="1" customWidth="1"/>
    <col min="25" max="25" width="5.5546875" style="2" bestFit="1" customWidth="1"/>
    <col min="26" max="26" width="90.44140625" style="2" bestFit="1" customWidth="1"/>
    <col min="27" max="27" width="3.33203125" style="2" bestFit="1" customWidth="1"/>
    <col min="28" max="28" width="9.109375" style="2"/>
    <col min="29" max="29" width="5.5546875" style="2" bestFit="1" customWidth="1"/>
    <col min="30" max="30" width="86.33203125" style="2" bestFit="1" customWidth="1"/>
    <col min="31" max="31" width="3.33203125" style="2" bestFit="1" customWidth="1"/>
    <col min="32" max="16384" width="9.109375" style="2"/>
  </cols>
  <sheetData>
    <row r="1" spans="1:27" s="118" customFormat="1" x14ac:dyDescent="0.5">
      <c r="A1" s="191"/>
      <c r="B1" s="117">
        <v>2023</v>
      </c>
      <c r="C1" s="117">
        <v>2022</v>
      </c>
      <c r="D1" s="117">
        <v>2021</v>
      </c>
      <c r="E1" s="117">
        <v>2020</v>
      </c>
      <c r="F1" s="117">
        <v>2019</v>
      </c>
      <c r="G1" s="117">
        <v>2018</v>
      </c>
      <c r="H1" s="117">
        <v>2017</v>
      </c>
      <c r="I1" s="117">
        <v>2016</v>
      </c>
      <c r="J1" s="117">
        <v>2015</v>
      </c>
      <c r="K1" s="117">
        <v>2014</v>
      </c>
      <c r="L1" s="117">
        <v>2013</v>
      </c>
      <c r="M1" s="117">
        <v>2012</v>
      </c>
      <c r="N1" s="117">
        <v>2011</v>
      </c>
      <c r="O1" s="117">
        <v>2010</v>
      </c>
      <c r="P1" s="117">
        <v>2009</v>
      </c>
      <c r="Q1" s="117">
        <v>2008</v>
      </c>
      <c r="R1" s="117">
        <v>2007</v>
      </c>
      <c r="S1" s="117">
        <v>2006</v>
      </c>
      <c r="T1" s="117">
        <v>2005</v>
      </c>
      <c r="U1" s="117">
        <v>2004</v>
      </c>
      <c r="V1" s="117">
        <v>2003</v>
      </c>
      <c r="W1" s="117">
        <v>2002</v>
      </c>
      <c r="X1" s="117">
        <v>2001</v>
      </c>
    </row>
    <row r="2" spans="1:27" x14ac:dyDescent="0.5">
      <c r="A2" s="3" t="s">
        <v>18</v>
      </c>
      <c r="B2" s="28">
        <v>24271</v>
      </c>
      <c r="C2" s="28">
        <v>24189</v>
      </c>
      <c r="D2" s="28">
        <v>24166</v>
      </c>
      <c r="E2" s="28">
        <v>24216</v>
      </c>
      <c r="F2" s="28">
        <v>24077</v>
      </c>
      <c r="G2" s="28">
        <v>24066</v>
      </c>
      <c r="H2" s="28">
        <v>23966</v>
      </c>
      <c r="I2" s="28">
        <v>23904</v>
      </c>
      <c r="J2" s="28">
        <v>23916</v>
      </c>
      <c r="K2" s="28">
        <v>23831</v>
      </c>
      <c r="L2" s="28">
        <v>23841</v>
      </c>
      <c r="M2" s="28">
        <v>23819</v>
      </c>
      <c r="N2" s="28">
        <v>23729</v>
      </c>
      <c r="O2" s="28">
        <v>23577</v>
      </c>
      <c r="P2" s="28">
        <v>23343</v>
      </c>
      <c r="Q2" s="28">
        <v>23198</v>
      </c>
      <c r="R2" s="28">
        <v>22986</v>
      </c>
      <c r="S2" s="28">
        <v>22816</v>
      </c>
      <c r="T2" s="28">
        <v>22557</v>
      </c>
      <c r="U2" s="28">
        <v>22338</v>
      </c>
      <c r="V2" s="28">
        <v>22176</v>
      </c>
      <c r="W2" s="28">
        <v>22020</v>
      </c>
      <c r="X2" s="28">
        <v>21898</v>
      </c>
    </row>
    <row r="3" spans="1:27" x14ac:dyDescent="0.5">
      <c r="A3" s="3" t="s">
        <v>41</v>
      </c>
      <c r="B3" s="60">
        <f t="shared" ref="B3" si="0">B4/(B2+B4)</f>
        <v>5.254323300932974E-2</v>
      </c>
      <c r="C3" s="60">
        <f t="shared" ref="C3:D3" si="1">C4/(C2+C4)</f>
        <v>4.9921445404556168E-2</v>
      </c>
      <c r="D3" s="60">
        <f t="shared" si="1"/>
        <v>4.489763655047032E-2</v>
      </c>
      <c r="E3" s="60">
        <f t="shared" ref="E3:J3" si="2">E4/(E2+E4)</f>
        <v>4.2467378410438912E-2</v>
      </c>
      <c r="F3" s="60">
        <f t="shared" si="2"/>
        <v>4.0756972111553783E-2</v>
      </c>
      <c r="G3" s="60">
        <f t="shared" si="2"/>
        <v>3.8936144722654845E-2</v>
      </c>
      <c r="H3" s="60">
        <f t="shared" si="2"/>
        <v>3.6116473616473618E-2</v>
      </c>
      <c r="I3" s="60">
        <f t="shared" si="2"/>
        <v>3.1795536473733239E-2</v>
      </c>
      <c r="J3" s="60">
        <f t="shared" si="2"/>
        <v>3.1662482792128917E-2</v>
      </c>
      <c r="K3" s="60">
        <f t="shared" ref="K3:X3" si="3">K4/(K2+K4)</f>
        <v>3.0866205774705165E-2</v>
      </c>
      <c r="L3" s="60">
        <f t="shared" si="3"/>
        <v>2.6301817439248521E-2</v>
      </c>
      <c r="M3" s="60">
        <f t="shared" si="3"/>
        <v>2.7676858390823365E-2</v>
      </c>
      <c r="N3" s="60">
        <f t="shared" si="3"/>
        <v>2.6502564102564102E-2</v>
      </c>
      <c r="O3" s="60">
        <f t="shared" si="3"/>
        <v>2.4897638446585879E-2</v>
      </c>
      <c r="P3" s="60">
        <f t="shared" si="3"/>
        <v>2.310106716886378E-2</v>
      </c>
      <c r="Q3" s="60">
        <f t="shared" si="3"/>
        <v>1.9692359702501692E-2</v>
      </c>
      <c r="R3" s="60">
        <f t="shared" si="3"/>
        <v>1.9075662527205224E-2</v>
      </c>
      <c r="S3" s="60">
        <f t="shared" si="3"/>
        <v>1.786406095303689E-2</v>
      </c>
      <c r="T3" s="60">
        <f t="shared" si="3"/>
        <v>1.484910686989562E-2</v>
      </c>
      <c r="U3" s="60">
        <f t="shared" si="3"/>
        <v>1.5296451399603263E-2</v>
      </c>
      <c r="V3" s="60">
        <f t="shared" si="3"/>
        <v>1.4487601102124256E-2</v>
      </c>
      <c r="W3" s="60">
        <f t="shared" si="3"/>
        <v>1.3926828176078097E-2</v>
      </c>
      <c r="X3" s="60">
        <f t="shared" si="3"/>
        <v>1.3648033872348092E-2</v>
      </c>
    </row>
    <row r="4" spans="1:27" x14ac:dyDescent="0.5">
      <c r="A4" s="3" t="s">
        <v>17</v>
      </c>
      <c r="B4" s="3">
        <f t="shared" ref="B4" si="4">SUM(B8:B130)</f>
        <v>1346</v>
      </c>
      <c r="C4" s="3">
        <f t="shared" ref="C4:X4" si="5">SUM(C8:C130)</f>
        <v>1271</v>
      </c>
      <c r="D4" s="3">
        <f t="shared" si="5"/>
        <v>1136</v>
      </c>
      <c r="E4" s="3">
        <f t="shared" si="5"/>
        <v>1074</v>
      </c>
      <c r="F4" s="3">
        <f t="shared" si="5"/>
        <v>1023</v>
      </c>
      <c r="G4" s="3">
        <f t="shared" si="5"/>
        <v>975</v>
      </c>
      <c r="H4" s="3">
        <f t="shared" si="5"/>
        <v>898</v>
      </c>
      <c r="I4" s="3">
        <f t="shared" si="5"/>
        <v>785</v>
      </c>
      <c r="J4" s="3">
        <f t="shared" si="5"/>
        <v>782</v>
      </c>
      <c r="K4" s="3">
        <f t="shared" si="5"/>
        <v>759</v>
      </c>
      <c r="L4" s="3">
        <f t="shared" si="5"/>
        <v>644</v>
      </c>
      <c r="M4" s="3">
        <f t="shared" si="5"/>
        <v>678</v>
      </c>
      <c r="N4" s="3">
        <f t="shared" si="5"/>
        <v>646</v>
      </c>
      <c r="O4" s="3">
        <f t="shared" si="5"/>
        <v>602</v>
      </c>
      <c r="P4" s="3">
        <f t="shared" si="5"/>
        <v>552</v>
      </c>
      <c r="Q4" s="3">
        <f t="shared" si="5"/>
        <v>466</v>
      </c>
      <c r="R4" s="3">
        <f t="shared" si="5"/>
        <v>447</v>
      </c>
      <c r="S4" s="3">
        <f t="shared" si="5"/>
        <v>415</v>
      </c>
      <c r="T4" s="3">
        <f t="shared" si="5"/>
        <v>340</v>
      </c>
      <c r="U4" s="3">
        <f t="shared" si="5"/>
        <v>347</v>
      </c>
      <c r="V4" s="3">
        <f t="shared" si="5"/>
        <v>326</v>
      </c>
      <c r="W4" s="3">
        <f t="shared" si="5"/>
        <v>311</v>
      </c>
      <c r="X4" s="3">
        <f t="shared" si="5"/>
        <v>303</v>
      </c>
    </row>
    <row r="5" spans="1:27" x14ac:dyDescent="0.5">
      <c r="A5" s="3" t="s">
        <v>272</v>
      </c>
      <c r="B5" s="3">
        <f>B32+B41+B72+B81</f>
        <v>383</v>
      </c>
      <c r="C5" s="3">
        <f>C32+C41+C72+C81</f>
        <v>363</v>
      </c>
      <c r="D5" s="3">
        <f>D32+D41+D72+D81</f>
        <v>341</v>
      </c>
      <c r="E5" s="3">
        <f t="shared" ref="E5:X5" si="6">E32+E41+E46+E72+E81</f>
        <v>346</v>
      </c>
      <c r="F5" s="3">
        <f t="shared" si="6"/>
        <v>348</v>
      </c>
      <c r="G5" s="3">
        <f t="shared" si="6"/>
        <v>340</v>
      </c>
      <c r="H5" s="3">
        <f t="shared" si="6"/>
        <v>321</v>
      </c>
      <c r="I5" s="3">
        <f t="shared" si="6"/>
        <v>292</v>
      </c>
      <c r="J5" s="3">
        <f t="shared" si="6"/>
        <v>277</v>
      </c>
      <c r="K5" s="3">
        <f t="shared" si="6"/>
        <v>278</v>
      </c>
      <c r="L5" s="3">
        <f t="shared" si="6"/>
        <v>247</v>
      </c>
      <c r="M5" s="3">
        <f t="shared" si="6"/>
        <v>272</v>
      </c>
      <c r="N5" s="3">
        <f t="shared" si="6"/>
        <v>257</v>
      </c>
      <c r="O5" s="3">
        <f t="shared" si="6"/>
        <v>243</v>
      </c>
      <c r="P5" s="3">
        <f t="shared" si="6"/>
        <v>248</v>
      </c>
      <c r="Q5" s="3">
        <f t="shared" si="6"/>
        <v>228</v>
      </c>
      <c r="R5" s="3">
        <f t="shared" si="6"/>
        <v>219</v>
      </c>
      <c r="S5" s="3">
        <f t="shared" si="6"/>
        <v>222</v>
      </c>
      <c r="T5" s="3">
        <f t="shared" si="6"/>
        <v>202</v>
      </c>
      <c r="U5" s="3">
        <f t="shared" si="6"/>
        <v>207</v>
      </c>
      <c r="V5" s="3">
        <f t="shared" si="6"/>
        <v>201</v>
      </c>
      <c r="W5" s="3">
        <f t="shared" si="6"/>
        <v>201</v>
      </c>
      <c r="X5" s="3">
        <f t="shared" si="6"/>
        <v>200</v>
      </c>
      <c r="Z5" s="2" t="s">
        <v>147</v>
      </c>
    </row>
    <row r="6" spans="1:27" x14ac:dyDescent="0.5">
      <c r="A6" s="3" t="s">
        <v>148</v>
      </c>
      <c r="B6" s="28">
        <f>B30+B32+B40+B41+B45+B51+B57+B72+B81+B91+B97+B111+B129+B29+B37+B50+B68+B71+B75+B96+B107+B108+B118+B16+B98+B67</f>
        <v>848</v>
      </c>
      <c r="C6" s="28">
        <f>C30+C32+C40+C41+C45+C51+C57+C72+C81+C91+C97+C111+C129+C29+C37+C50+C68+C71+C75+C96+C107+C108+C118+C16+C98+C67</f>
        <v>794</v>
      </c>
      <c r="D6" s="28">
        <f>D30+D32+D40+D41+D45+D51+D57+D72+D81+D91+D97+D111+D129+D29+D37+D50+D68+D71+D75+D96+D107+D108+D118+D16+D98+D67</f>
        <v>751</v>
      </c>
      <c r="E6" s="28">
        <f t="shared" ref="E6:L6" si="7">E30+E32+E40+E41+E45+E46+E51+E57+E72+E81+E91+E97+E111+E129+E29+E37+E50+E68+E71+E75+E96+E107+E108+E118+E16+E98+E67</f>
        <v>741</v>
      </c>
      <c r="F6" s="28">
        <f t="shared" si="7"/>
        <v>724</v>
      </c>
      <c r="G6" s="28">
        <f t="shared" si="7"/>
        <v>690</v>
      </c>
      <c r="H6" s="28">
        <f t="shared" si="7"/>
        <v>638</v>
      </c>
      <c r="I6" s="28">
        <f t="shared" si="7"/>
        <v>563</v>
      </c>
      <c r="J6" s="28">
        <f t="shared" si="7"/>
        <v>557</v>
      </c>
      <c r="K6" s="28">
        <f t="shared" si="7"/>
        <v>550</v>
      </c>
      <c r="L6" s="28">
        <f t="shared" si="7"/>
        <v>464</v>
      </c>
      <c r="M6" s="28">
        <f>M30+M32+M40+M41+M45+M46+M51+M57+M72+M81+M91+M97+M111+M129+M29+M37+M50+M68+M71+M75+M96+M107+M108+M118+M16+M98</f>
        <v>470</v>
      </c>
      <c r="N6" s="28">
        <f>N30+N32+N40+N41+N45+N46+N51+N57+N72+N81+N91+N97+N111+N129+N29+N37+N50+N68+N71+N75+N96+N107+N108+N118+N16+N98</f>
        <v>425</v>
      </c>
      <c r="O6" s="28">
        <f>O30+O32+O40+O41+O45+O46+O51+O57+O72+O81+O91+O97+O111+O129+O29+O37+O50+O68+O71+O75+O96+O107+O108+O118+O16+O98</f>
        <v>387</v>
      </c>
      <c r="P6" s="28">
        <f>P30+P32+P40+P41+P45+P46+P51+P57+P72+P81+P91+P97+P111+P129+P29+P37+P50+P68+P71+P75+P96+P107+P108+P118+P16+P98</f>
        <v>370</v>
      </c>
      <c r="Q6" s="28">
        <f>Q30+Q32+Q40+Q41+Q45+Q46+Q51+Q57+Q72+Q81+Q91+Q97+Q111+Q129+Q29+Q37+Q50+Q68+Q71+Q75+Q96+Q107+Q108+Q118+Q16+Q98</f>
        <v>318</v>
      </c>
      <c r="R6" s="28">
        <f>R30+R32+R40+R41+R45+R46+R51+R57+R72+R81+R91+R97+R111+R129+R29+R37+R50+R68+R71+R75+R96+R107+R108+R118</f>
        <v>298</v>
      </c>
      <c r="S6" s="28">
        <f>S30+S32+S40+S41+S45+S46+S51+S57+S72+S81+S91+S97+S111+S129+S29+S37+S50+S68+S71+S75+S96+S107+S108+S118</f>
        <v>276</v>
      </c>
      <c r="T6" s="28">
        <f>T30+T32+T40+T41+T45+T46+T51+T57+T72+T81+T91+T97+T111+T129+T29+T37+T50+T68+T71+T75+T96+T107+T108+T118</f>
        <v>244</v>
      </c>
      <c r="U6" s="28">
        <f>U30+U32+U40+U41+U45+U46+U51+U57+U72+U81+U91+U97+U111+U129</f>
        <v>242</v>
      </c>
      <c r="V6" s="28">
        <f>V30+V32+V40+V41+V45+V46+V51+V57+V72+V81+V91+V97+V111+V129</f>
        <v>236</v>
      </c>
      <c r="W6" s="28">
        <f>W30+W32+W40+W41+W45+W46+W51+W57+W72+W81+W91+W97+W111+W129</f>
        <v>235</v>
      </c>
      <c r="X6" s="28">
        <f>X30+X32+X40+X41+X45+X46+X51+X57+X72+X81+X91+X97+X111+X129</f>
        <v>234</v>
      </c>
    </row>
    <row r="7" spans="1:27" ht="19.8" thickBot="1" x14ac:dyDescent="0.55000000000000004">
      <c r="A7" s="3" t="s">
        <v>103</v>
      </c>
      <c r="B7" s="28">
        <f t="shared" ref="B7" si="8">B4-B6</f>
        <v>498</v>
      </c>
      <c r="C7" s="28">
        <f t="shared" ref="C7:D7" si="9">C4-C6</f>
        <v>477</v>
      </c>
      <c r="D7" s="28">
        <f t="shared" si="9"/>
        <v>385</v>
      </c>
      <c r="E7" s="28">
        <f t="shared" ref="E7:J7" si="10">E4-E6</f>
        <v>333</v>
      </c>
      <c r="F7" s="28">
        <f t="shared" si="10"/>
        <v>299</v>
      </c>
      <c r="G7" s="28">
        <f t="shared" si="10"/>
        <v>285</v>
      </c>
      <c r="H7" s="28">
        <f t="shared" si="10"/>
        <v>260</v>
      </c>
      <c r="I7" s="28">
        <f t="shared" si="10"/>
        <v>222</v>
      </c>
      <c r="J7" s="28">
        <f t="shared" si="10"/>
        <v>225</v>
      </c>
      <c r="K7" s="28">
        <f t="shared" ref="K7:X7" si="11">K4-K6</f>
        <v>209</v>
      </c>
      <c r="L7" s="28">
        <f t="shared" si="11"/>
        <v>180</v>
      </c>
      <c r="M7" s="28">
        <f t="shared" si="11"/>
        <v>208</v>
      </c>
      <c r="N7" s="28">
        <f t="shared" si="11"/>
        <v>221</v>
      </c>
      <c r="O7" s="28">
        <f t="shared" si="11"/>
        <v>215</v>
      </c>
      <c r="P7" s="28">
        <f t="shared" si="11"/>
        <v>182</v>
      </c>
      <c r="Q7" s="28">
        <f t="shared" si="11"/>
        <v>148</v>
      </c>
      <c r="R7" s="28">
        <f t="shared" si="11"/>
        <v>149</v>
      </c>
      <c r="S7" s="28">
        <f t="shared" si="11"/>
        <v>139</v>
      </c>
      <c r="T7" s="28">
        <f t="shared" si="11"/>
        <v>96</v>
      </c>
      <c r="U7" s="28">
        <f t="shared" si="11"/>
        <v>105</v>
      </c>
      <c r="V7" s="28">
        <f t="shared" si="11"/>
        <v>90</v>
      </c>
      <c r="W7" s="28">
        <f t="shared" si="11"/>
        <v>76</v>
      </c>
      <c r="X7" s="28">
        <f t="shared" si="11"/>
        <v>69</v>
      </c>
    </row>
    <row r="8" spans="1:27" x14ac:dyDescent="0.5">
      <c r="A8" s="3" t="s">
        <v>6</v>
      </c>
      <c r="B8" s="2">
        <v>16</v>
      </c>
      <c r="C8" s="2">
        <v>14</v>
      </c>
      <c r="D8" s="2">
        <v>5</v>
      </c>
      <c r="E8" s="2">
        <v>9</v>
      </c>
      <c r="F8" s="2">
        <v>9</v>
      </c>
      <c r="G8" s="2">
        <v>9</v>
      </c>
      <c r="H8" s="2">
        <v>2</v>
      </c>
      <c r="I8" s="2">
        <v>5</v>
      </c>
      <c r="J8" s="2">
        <v>2</v>
      </c>
      <c r="K8" s="2">
        <v>1</v>
      </c>
      <c r="L8" s="2">
        <v>1</v>
      </c>
      <c r="M8" s="2">
        <v>1</v>
      </c>
      <c r="N8" s="2">
        <v>0</v>
      </c>
      <c r="O8" s="2">
        <v>1</v>
      </c>
      <c r="P8" s="2">
        <v>1</v>
      </c>
      <c r="Q8" s="2">
        <v>1</v>
      </c>
      <c r="R8" s="2">
        <v>1</v>
      </c>
      <c r="S8" s="2">
        <v>1</v>
      </c>
      <c r="T8" s="2">
        <v>1</v>
      </c>
      <c r="U8" s="2">
        <v>1</v>
      </c>
      <c r="V8" s="2">
        <v>0</v>
      </c>
      <c r="W8" s="2">
        <v>0</v>
      </c>
      <c r="X8" s="30">
        <v>0</v>
      </c>
      <c r="Z8" s="119" t="s">
        <v>155</v>
      </c>
      <c r="AA8" s="120">
        <v>6</v>
      </c>
    </row>
    <row r="9" spans="1:27" x14ac:dyDescent="0.5">
      <c r="A9" s="3" t="s">
        <v>21</v>
      </c>
      <c r="B9" s="2">
        <v>2</v>
      </c>
      <c r="C9" s="2">
        <v>2</v>
      </c>
      <c r="D9" s="2">
        <v>0</v>
      </c>
      <c r="E9" s="2">
        <v>1</v>
      </c>
      <c r="F9" s="2">
        <v>0</v>
      </c>
      <c r="G9" s="2">
        <v>0</v>
      </c>
      <c r="H9" s="2">
        <v>0</v>
      </c>
      <c r="I9" s="2">
        <v>0</v>
      </c>
      <c r="J9" s="2">
        <v>4</v>
      </c>
      <c r="K9" s="2">
        <v>7</v>
      </c>
      <c r="L9" s="2">
        <v>6</v>
      </c>
      <c r="M9" s="2">
        <v>6</v>
      </c>
      <c r="N9" s="2">
        <v>7</v>
      </c>
      <c r="O9" s="2">
        <v>7</v>
      </c>
      <c r="P9" s="2">
        <v>0</v>
      </c>
      <c r="Q9" s="2">
        <v>1</v>
      </c>
      <c r="R9" s="2">
        <v>1</v>
      </c>
      <c r="S9" s="2">
        <v>2</v>
      </c>
      <c r="T9" s="2">
        <v>2</v>
      </c>
      <c r="U9" s="2">
        <v>2</v>
      </c>
      <c r="V9" s="2">
        <v>3</v>
      </c>
      <c r="W9" s="2">
        <v>2</v>
      </c>
      <c r="X9" s="30">
        <v>1</v>
      </c>
      <c r="Z9" s="4" t="s">
        <v>156</v>
      </c>
      <c r="AA9" s="80">
        <v>9</v>
      </c>
    </row>
    <row r="10" spans="1:27" x14ac:dyDescent="0.5">
      <c r="A10" s="3" t="s">
        <v>9</v>
      </c>
      <c r="D10" s="2">
        <v>0</v>
      </c>
      <c r="E10" s="2">
        <v>0</v>
      </c>
      <c r="F10" s="2">
        <v>0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3</v>
      </c>
      <c r="N10" s="2">
        <v>2</v>
      </c>
      <c r="O10" s="2">
        <v>0</v>
      </c>
      <c r="P10" s="2">
        <v>0</v>
      </c>
      <c r="Q10" s="2">
        <v>0</v>
      </c>
      <c r="R10" s="2">
        <v>0</v>
      </c>
      <c r="S10" s="2">
        <v>1</v>
      </c>
      <c r="T10" s="2">
        <v>1</v>
      </c>
      <c r="U10" s="2">
        <v>1</v>
      </c>
      <c r="V10" s="2">
        <v>0</v>
      </c>
      <c r="W10" s="2">
        <v>0</v>
      </c>
      <c r="X10" s="30">
        <v>0</v>
      </c>
      <c r="Z10" s="4" t="s">
        <v>157</v>
      </c>
      <c r="AA10" s="80">
        <v>10</v>
      </c>
    </row>
    <row r="11" spans="1:27" x14ac:dyDescent="0.5">
      <c r="A11" s="3" t="s">
        <v>108</v>
      </c>
      <c r="B11" s="2">
        <v>5</v>
      </c>
      <c r="C11" s="2">
        <v>6</v>
      </c>
      <c r="D11" s="2">
        <v>4</v>
      </c>
      <c r="E11" s="2">
        <v>9</v>
      </c>
      <c r="F11" s="2">
        <v>10</v>
      </c>
      <c r="G11" s="2">
        <v>13</v>
      </c>
      <c r="H11" s="2">
        <v>13</v>
      </c>
      <c r="I11" s="2">
        <v>6</v>
      </c>
      <c r="J11" s="2">
        <v>8</v>
      </c>
      <c r="K11" s="2">
        <v>11</v>
      </c>
      <c r="L11" s="2">
        <v>10</v>
      </c>
      <c r="M11" s="2">
        <v>10</v>
      </c>
      <c r="N11" s="2">
        <v>11</v>
      </c>
      <c r="O11" s="2">
        <v>5</v>
      </c>
      <c r="P11" s="2">
        <v>4</v>
      </c>
      <c r="Q11" s="2">
        <v>1</v>
      </c>
      <c r="R11" s="2">
        <v>1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30">
        <v>0</v>
      </c>
      <c r="Z11" s="4" t="s">
        <v>158</v>
      </c>
      <c r="AA11" s="80">
        <v>10</v>
      </c>
    </row>
    <row r="12" spans="1:27" x14ac:dyDescent="0.5">
      <c r="A12" s="3" t="s">
        <v>121</v>
      </c>
      <c r="B12" s="2">
        <v>1</v>
      </c>
      <c r="C12" s="2">
        <v>1</v>
      </c>
      <c r="D12" s="2">
        <v>1</v>
      </c>
      <c r="E12" s="2">
        <v>1</v>
      </c>
      <c r="F12" s="2">
        <v>1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1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30">
        <v>0</v>
      </c>
      <c r="Z12" s="4" t="s">
        <v>159</v>
      </c>
      <c r="AA12" s="80">
        <v>12</v>
      </c>
    </row>
    <row r="13" spans="1:27" x14ac:dyDescent="0.5">
      <c r="A13" s="3" t="s">
        <v>98</v>
      </c>
      <c r="B13" s="2">
        <v>6</v>
      </c>
      <c r="C13" s="2">
        <v>6</v>
      </c>
      <c r="D13" s="2">
        <v>6</v>
      </c>
      <c r="E13" s="2">
        <v>6</v>
      </c>
      <c r="F13" s="2">
        <v>7</v>
      </c>
      <c r="G13" s="2">
        <v>8</v>
      </c>
      <c r="H13" s="2">
        <v>3</v>
      </c>
      <c r="I13" s="2">
        <v>3</v>
      </c>
      <c r="J13" s="2">
        <v>4</v>
      </c>
      <c r="K13" s="2">
        <v>4</v>
      </c>
      <c r="L13" s="2">
        <v>4</v>
      </c>
      <c r="M13" s="2">
        <v>4</v>
      </c>
      <c r="N13" s="2">
        <v>4</v>
      </c>
      <c r="O13" s="2">
        <v>8</v>
      </c>
      <c r="P13" s="2">
        <v>7</v>
      </c>
      <c r="Q13" s="2">
        <v>3</v>
      </c>
      <c r="R13" s="2">
        <v>3</v>
      </c>
      <c r="S13" s="2">
        <v>3</v>
      </c>
      <c r="T13" s="2">
        <v>0</v>
      </c>
      <c r="U13" s="2">
        <v>0</v>
      </c>
      <c r="V13" s="2">
        <v>0</v>
      </c>
      <c r="W13" s="2">
        <v>0</v>
      </c>
      <c r="X13" s="30">
        <v>0</v>
      </c>
      <c r="Z13" s="4" t="s">
        <v>160</v>
      </c>
      <c r="AA13" s="80">
        <v>12</v>
      </c>
    </row>
    <row r="14" spans="1:27" x14ac:dyDescent="0.5">
      <c r="A14" s="3" t="s">
        <v>13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2</v>
      </c>
      <c r="S14" s="2">
        <v>2</v>
      </c>
      <c r="T14" s="2">
        <v>1</v>
      </c>
      <c r="U14" s="2">
        <v>3</v>
      </c>
      <c r="V14" s="2">
        <v>2</v>
      </c>
      <c r="W14" s="2">
        <v>3</v>
      </c>
      <c r="X14" s="30">
        <v>3</v>
      </c>
      <c r="Z14" s="4" t="s">
        <v>161</v>
      </c>
      <c r="AA14" s="80">
        <v>15</v>
      </c>
    </row>
    <row r="15" spans="1:27" x14ac:dyDescent="0.5">
      <c r="A15" s="3" t="s">
        <v>22</v>
      </c>
      <c r="B15" s="2">
        <v>10</v>
      </c>
      <c r="C15" s="2">
        <v>14</v>
      </c>
      <c r="D15" s="2">
        <v>12</v>
      </c>
      <c r="E15" s="2">
        <v>9</v>
      </c>
      <c r="F15" s="2">
        <v>8</v>
      </c>
      <c r="G15" s="2">
        <v>5</v>
      </c>
      <c r="H15" s="2">
        <v>6</v>
      </c>
      <c r="I15" s="2">
        <v>7</v>
      </c>
      <c r="J15" s="2">
        <v>5</v>
      </c>
      <c r="K15" s="2">
        <v>3</v>
      </c>
      <c r="L15" s="2">
        <v>3</v>
      </c>
      <c r="M15" s="2">
        <v>5</v>
      </c>
      <c r="N15" s="2">
        <v>7</v>
      </c>
      <c r="O15" s="2">
        <v>8</v>
      </c>
      <c r="P15" s="2">
        <v>2</v>
      </c>
      <c r="Q15" s="2">
        <v>0</v>
      </c>
      <c r="R15" s="2">
        <v>2</v>
      </c>
      <c r="S15" s="2">
        <v>2</v>
      </c>
      <c r="T15" s="2">
        <v>6</v>
      </c>
      <c r="U15" s="2">
        <v>4</v>
      </c>
      <c r="V15" s="2">
        <v>2</v>
      </c>
      <c r="W15" s="2">
        <v>7</v>
      </c>
      <c r="X15" s="30">
        <v>5</v>
      </c>
      <c r="Z15" s="4" t="s">
        <v>162</v>
      </c>
      <c r="AA15" s="80">
        <v>25</v>
      </c>
    </row>
    <row r="16" spans="1:27" x14ac:dyDescent="0.5">
      <c r="A16" s="3" t="s">
        <v>95</v>
      </c>
      <c r="B16" s="2">
        <v>15</v>
      </c>
      <c r="C16" s="2">
        <v>18</v>
      </c>
      <c r="D16" s="2">
        <v>18</v>
      </c>
      <c r="E16" s="2">
        <v>14</v>
      </c>
      <c r="F16" s="2">
        <v>15</v>
      </c>
      <c r="G16" s="2">
        <v>8</v>
      </c>
      <c r="H16" s="2">
        <v>7</v>
      </c>
      <c r="I16" s="2">
        <v>9</v>
      </c>
      <c r="J16" s="2">
        <v>7</v>
      </c>
      <c r="K16" s="2">
        <v>13</v>
      </c>
      <c r="L16" s="2">
        <v>10</v>
      </c>
      <c r="M16" s="2">
        <v>7</v>
      </c>
      <c r="N16" s="2">
        <v>4</v>
      </c>
      <c r="O16" s="2">
        <v>5</v>
      </c>
      <c r="P16" s="2">
        <v>2</v>
      </c>
      <c r="Q16" s="2">
        <v>1</v>
      </c>
      <c r="R16" s="2">
        <v>0</v>
      </c>
      <c r="S16" s="2">
        <v>1</v>
      </c>
      <c r="T16" s="2">
        <v>0</v>
      </c>
      <c r="U16" s="2">
        <v>0</v>
      </c>
      <c r="V16" s="2">
        <v>0</v>
      </c>
      <c r="W16" s="2">
        <v>0</v>
      </c>
      <c r="X16" s="30">
        <v>0</v>
      </c>
      <c r="Z16" s="4" t="s">
        <v>164</v>
      </c>
      <c r="AA16" s="80">
        <v>27</v>
      </c>
    </row>
    <row r="17" spans="1:27" ht="19.8" thickBot="1" x14ac:dyDescent="0.55000000000000004">
      <c r="A17" s="3" t="s">
        <v>65</v>
      </c>
      <c r="B17" s="2">
        <v>1</v>
      </c>
      <c r="C17" s="2">
        <v>1</v>
      </c>
      <c r="D17" s="2">
        <v>1</v>
      </c>
      <c r="E17" s="2">
        <v>1</v>
      </c>
      <c r="F17" s="2">
        <v>1</v>
      </c>
      <c r="G17" s="2">
        <v>1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1</v>
      </c>
      <c r="W17" s="2">
        <v>1</v>
      </c>
      <c r="X17" s="30">
        <v>0</v>
      </c>
      <c r="Z17" s="5" t="s">
        <v>163</v>
      </c>
      <c r="AA17" s="121">
        <v>28</v>
      </c>
    </row>
    <row r="18" spans="1:27" ht="19.8" thickBot="1" x14ac:dyDescent="0.55000000000000004">
      <c r="A18" s="3" t="s">
        <v>105</v>
      </c>
      <c r="C18" s="2">
        <v>1</v>
      </c>
      <c r="D18" s="2">
        <v>1</v>
      </c>
      <c r="E18" s="2">
        <v>0</v>
      </c>
      <c r="F18" s="2">
        <v>0</v>
      </c>
      <c r="G18" s="2">
        <v>1</v>
      </c>
      <c r="H18" s="2">
        <v>2</v>
      </c>
      <c r="I18" s="2">
        <v>2</v>
      </c>
      <c r="J18" s="2">
        <v>2</v>
      </c>
      <c r="K18" s="2">
        <v>2</v>
      </c>
      <c r="L18" s="2">
        <v>4</v>
      </c>
      <c r="M18" s="2">
        <v>3</v>
      </c>
      <c r="N18" s="2">
        <v>3</v>
      </c>
      <c r="O18" s="2">
        <v>4</v>
      </c>
      <c r="P18" s="2">
        <v>3</v>
      </c>
      <c r="Q18" s="2">
        <v>3</v>
      </c>
      <c r="R18" s="2">
        <v>3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30">
        <v>0</v>
      </c>
      <c r="Z18" s="5" t="s">
        <v>191</v>
      </c>
      <c r="AA18" s="121">
        <v>27</v>
      </c>
    </row>
    <row r="19" spans="1:27" x14ac:dyDescent="0.5">
      <c r="A19" s="3" t="s">
        <v>70</v>
      </c>
      <c r="B19" s="2">
        <v>1</v>
      </c>
      <c r="C19" s="2">
        <v>1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30">
        <v>1</v>
      </c>
    </row>
    <row r="20" spans="1:27" x14ac:dyDescent="0.5">
      <c r="A20" s="3" t="s">
        <v>97</v>
      </c>
      <c r="B20" s="2">
        <v>3</v>
      </c>
      <c r="C20" s="2">
        <v>3</v>
      </c>
      <c r="D20" s="2">
        <v>3</v>
      </c>
      <c r="E20" s="2">
        <v>3</v>
      </c>
      <c r="F20" s="2">
        <v>4</v>
      </c>
      <c r="G20" s="2">
        <v>3</v>
      </c>
      <c r="H20" s="2">
        <v>3</v>
      </c>
      <c r="I20" s="2">
        <v>3</v>
      </c>
      <c r="J20" s="2">
        <v>4</v>
      </c>
      <c r="K20" s="2">
        <v>4</v>
      </c>
      <c r="L20" s="2">
        <v>2</v>
      </c>
      <c r="M20" s="2">
        <v>1</v>
      </c>
      <c r="N20" s="2">
        <v>5</v>
      </c>
      <c r="O20" s="2">
        <v>2</v>
      </c>
      <c r="P20" s="2">
        <v>2</v>
      </c>
      <c r="Q20" s="2">
        <v>2</v>
      </c>
      <c r="R20" s="2">
        <v>2</v>
      </c>
      <c r="S20" s="2">
        <v>1</v>
      </c>
      <c r="T20" s="2">
        <v>0</v>
      </c>
      <c r="U20" s="2">
        <v>0</v>
      </c>
      <c r="V20" s="2">
        <v>0</v>
      </c>
      <c r="W20" s="2">
        <v>0</v>
      </c>
      <c r="X20" s="30">
        <v>0</v>
      </c>
    </row>
    <row r="21" spans="1:27" x14ac:dyDescent="0.5">
      <c r="A21" s="3" t="s">
        <v>55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1</v>
      </c>
      <c r="L21" s="2">
        <v>1</v>
      </c>
      <c r="M21" s="2">
        <v>2</v>
      </c>
      <c r="N21" s="2">
        <v>0</v>
      </c>
      <c r="O21" s="2">
        <v>1</v>
      </c>
      <c r="P21" s="2">
        <v>1</v>
      </c>
      <c r="Q21" s="2">
        <v>1</v>
      </c>
      <c r="R21" s="2">
        <v>1</v>
      </c>
      <c r="S21" s="2">
        <v>1</v>
      </c>
      <c r="T21" s="2">
        <v>1</v>
      </c>
      <c r="U21" s="2">
        <v>1</v>
      </c>
      <c r="V21" s="2">
        <v>0</v>
      </c>
      <c r="W21" s="2">
        <v>0</v>
      </c>
      <c r="X21" s="30">
        <v>1</v>
      </c>
    </row>
    <row r="22" spans="1:27" x14ac:dyDescent="0.5">
      <c r="A22" s="3" t="s">
        <v>286</v>
      </c>
      <c r="B22" s="2">
        <v>3</v>
      </c>
      <c r="C22" s="2">
        <v>3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30">
        <v>0</v>
      </c>
    </row>
    <row r="23" spans="1:27" x14ac:dyDescent="0.5">
      <c r="A23" s="3" t="s">
        <v>23</v>
      </c>
      <c r="B23" s="2">
        <v>11</v>
      </c>
      <c r="C23" s="2">
        <v>14</v>
      </c>
      <c r="D23" s="2">
        <v>15</v>
      </c>
      <c r="E23" s="2">
        <v>15</v>
      </c>
      <c r="F23" s="2">
        <v>16</v>
      </c>
      <c r="G23" s="2">
        <v>10</v>
      </c>
      <c r="H23" s="2">
        <v>12</v>
      </c>
      <c r="I23" s="2">
        <v>11</v>
      </c>
      <c r="J23" s="2">
        <v>10</v>
      </c>
      <c r="K23" s="2">
        <v>9</v>
      </c>
      <c r="L23" s="2">
        <v>5</v>
      </c>
      <c r="M23" s="2">
        <v>7</v>
      </c>
      <c r="N23" s="2">
        <v>7</v>
      </c>
      <c r="O23" s="2">
        <v>4</v>
      </c>
      <c r="P23" s="2">
        <v>4</v>
      </c>
      <c r="Q23" s="2">
        <v>7</v>
      </c>
      <c r="R23" s="2">
        <v>8</v>
      </c>
      <c r="S23" s="2">
        <v>6</v>
      </c>
      <c r="T23" s="2">
        <v>7</v>
      </c>
      <c r="U23" s="2">
        <v>9</v>
      </c>
      <c r="V23" s="2">
        <v>6</v>
      </c>
      <c r="W23" s="2">
        <v>3</v>
      </c>
      <c r="X23" s="30">
        <v>3</v>
      </c>
    </row>
    <row r="24" spans="1:27" x14ac:dyDescent="0.5">
      <c r="A24" s="3" t="s">
        <v>115</v>
      </c>
      <c r="D24" s="2">
        <v>1</v>
      </c>
      <c r="E24" s="2">
        <v>1</v>
      </c>
      <c r="F24" s="2">
        <v>1</v>
      </c>
      <c r="G24" s="2">
        <v>1</v>
      </c>
      <c r="H24" s="2">
        <v>1</v>
      </c>
      <c r="I24" s="2">
        <v>1</v>
      </c>
      <c r="J24" s="2">
        <v>1</v>
      </c>
      <c r="K24" s="2">
        <v>2</v>
      </c>
      <c r="L24" s="2">
        <v>2</v>
      </c>
      <c r="M24" s="2">
        <v>3</v>
      </c>
      <c r="N24" s="2">
        <v>3</v>
      </c>
      <c r="O24" s="2">
        <v>3</v>
      </c>
      <c r="P24" s="2">
        <v>2</v>
      </c>
      <c r="Q24" s="2">
        <v>2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30">
        <v>0</v>
      </c>
    </row>
    <row r="25" spans="1:27" x14ac:dyDescent="0.5">
      <c r="A25" s="3" t="s">
        <v>267</v>
      </c>
      <c r="B25" s="2">
        <v>8</v>
      </c>
      <c r="C25" s="2">
        <v>11</v>
      </c>
      <c r="D25" s="2">
        <v>6</v>
      </c>
      <c r="E25" s="2">
        <v>8</v>
      </c>
      <c r="F25" s="2">
        <v>8</v>
      </c>
      <c r="G25" s="2">
        <v>8</v>
      </c>
      <c r="H25" s="2">
        <v>7</v>
      </c>
      <c r="I25" s="2">
        <v>7</v>
      </c>
      <c r="J25" s="2">
        <v>8</v>
      </c>
      <c r="K25" s="2">
        <v>7</v>
      </c>
      <c r="L25" s="2">
        <v>8</v>
      </c>
      <c r="M25" s="2">
        <v>8</v>
      </c>
      <c r="N25" s="2">
        <v>10</v>
      </c>
      <c r="O25" s="2">
        <v>10</v>
      </c>
      <c r="P25" s="2">
        <v>8</v>
      </c>
      <c r="Q25" s="2">
        <v>1</v>
      </c>
      <c r="R25" s="2">
        <v>1</v>
      </c>
      <c r="S25" s="2">
        <v>1</v>
      </c>
      <c r="T25" s="2">
        <v>2</v>
      </c>
      <c r="U25" s="2">
        <v>2</v>
      </c>
      <c r="V25" s="2">
        <v>2</v>
      </c>
      <c r="W25" s="2">
        <v>1</v>
      </c>
      <c r="X25" s="30">
        <v>0</v>
      </c>
    </row>
    <row r="26" spans="1:27" x14ac:dyDescent="0.5">
      <c r="A26" s="3" t="s">
        <v>268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1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1</v>
      </c>
      <c r="S26" s="2">
        <v>1</v>
      </c>
      <c r="T26" s="2">
        <v>0</v>
      </c>
      <c r="U26" s="2">
        <v>0</v>
      </c>
      <c r="V26" s="2">
        <v>0</v>
      </c>
      <c r="W26" s="2">
        <v>0</v>
      </c>
      <c r="X26" s="30">
        <v>0</v>
      </c>
    </row>
    <row r="27" spans="1:27" x14ac:dyDescent="0.5">
      <c r="A27" s="3" t="s">
        <v>292</v>
      </c>
      <c r="B27" s="2">
        <v>1</v>
      </c>
      <c r="X27" s="30"/>
    </row>
    <row r="28" spans="1:27" x14ac:dyDescent="0.5">
      <c r="A28" s="3" t="s">
        <v>101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1</v>
      </c>
      <c r="R28" s="2">
        <v>2</v>
      </c>
      <c r="S28" s="2">
        <v>2</v>
      </c>
      <c r="T28" s="2">
        <v>0</v>
      </c>
      <c r="U28" s="2">
        <v>0</v>
      </c>
      <c r="V28" s="2">
        <v>0</v>
      </c>
      <c r="W28" s="2">
        <v>0</v>
      </c>
      <c r="X28" s="30">
        <v>0</v>
      </c>
    </row>
    <row r="29" spans="1:27" x14ac:dyDescent="0.5">
      <c r="A29" s="3" t="s">
        <v>150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30">
        <v>0</v>
      </c>
    </row>
    <row r="30" spans="1:27" x14ac:dyDescent="0.5">
      <c r="A30" s="3" t="s">
        <v>24</v>
      </c>
      <c r="C30" s="2">
        <v>5</v>
      </c>
      <c r="D30" s="2">
        <v>4</v>
      </c>
      <c r="E30" s="2">
        <v>0</v>
      </c>
      <c r="F30" s="2">
        <v>1</v>
      </c>
      <c r="G30" s="2">
        <v>1</v>
      </c>
      <c r="H30" s="2">
        <v>1</v>
      </c>
      <c r="I30" s="2">
        <v>1</v>
      </c>
      <c r="J30" s="2">
        <v>1</v>
      </c>
      <c r="K30" s="2">
        <v>1</v>
      </c>
      <c r="L30" s="2">
        <v>1</v>
      </c>
      <c r="M30" s="2">
        <v>1</v>
      </c>
      <c r="N30" s="2">
        <v>1</v>
      </c>
      <c r="O30" s="2">
        <v>1</v>
      </c>
      <c r="P30" s="2">
        <v>1</v>
      </c>
      <c r="Q30" s="2">
        <v>1</v>
      </c>
      <c r="R30" s="2">
        <v>1</v>
      </c>
      <c r="S30" s="2">
        <v>0</v>
      </c>
      <c r="T30" s="2">
        <v>0</v>
      </c>
      <c r="U30" s="2">
        <v>1</v>
      </c>
      <c r="V30" s="2">
        <v>1</v>
      </c>
      <c r="W30" s="2">
        <v>1</v>
      </c>
      <c r="X30" s="30">
        <v>1</v>
      </c>
    </row>
    <row r="31" spans="1:27" x14ac:dyDescent="0.5">
      <c r="A31" s="3" t="s">
        <v>25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2</v>
      </c>
      <c r="K31" s="2">
        <v>1</v>
      </c>
      <c r="L31" s="2">
        <v>0</v>
      </c>
      <c r="M31" s="2">
        <v>0</v>
      </c>
      <c r="N31" s="2">
        <v>1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1</v>
      </c>
      <c r="U31" s="2">
        <v>1</v>
      </c>
      <c r="V31" s="2">
        <v>0</v>
      </c>
      <c r="W31" s="2">
        <v>0</v>
      </c>
      <c r="X31" s="30">
        <v>0</v>
      </c>
    </row>
    <row r="32" spans="1:27" x14ac:dyDescent="0.5">
      <c r="A32" s="3" t="s">
        <v>26</v>
      </c>
      <c r="B32" s="2">
        <v>25</v>
      </c>
      <c r="C32" s="2">
        <v>22</v>
      </c>
      <c r="D32" s="2">
        <v>24</v>
      </c>
      <c r="E32" s="2">
        <v>22</v>
      </c>
      <c r="F32" s="2">
        <v>24</v>
      </c>
      <c r="G32" s="2">
        <v>22</v>
      </c>
      <c r="H32" s="2">
        <v>22</v>
      </c>
      <c r="I32" s="2">
        <v>22</v>
      </c>
      <c r="J32" s="2">
        <v>24</v>
      </c>
      <c r="K32" s="2">
        <v>24</v>
      </c>
      <c r="L32" s="2">
        <v>19</v>
      </c>
      <c r="M32" s="2">
        <v>21</v>
      </c>
      <c r="N32" s="2">
        <v>25</v>
      </c>
      <c r="O32" s="2">
        <v>25</v>
      </c>
      <c r="P32" s="2">
        <v>22</v>
      </c>
      <c r="Q32" s="2">
        <v>20</v>
      </c>
      <c r="R32" s="2">
        <v>19</v>
      </c>
      <c r="S32" s="2">
        <v>20</v>
      </c>
      <c r="T32" s="2">
        <v>23</v>
      </c>
      <c r="U32" s="2">
        <v>22</v>
      </c>
      <c r="V32" s="2">
        <v>15</v>
      </c>
      <c r="W32" s="2">
        <v>15</v>
      </c>
      <c r="X32" s="30">
        <v>12</v>
      </c>
    </row>
    <row r="33" spans="1:24" x14ac:dyDescent="0.5">
      <c r="A33" s="3" t="s">
        <v>169</v>
      </c>
      <c r="B33" s="2">
        <v>1</v>
      </c>
      <c r="C33" s="2">
        <v>1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1</v>
      </c>
      <c r="J33" s="2">
        <v>1</v>
      </c>
      <c r="K33" s="2">
        <v>1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30">
        <v>0</v>
      </c>
    </row>
    <row r="34" spans="1:24" x14ac:dyDescent="0.5">
      <c r="A34" s="3" t="s">
        <v>109</v>
      </c>
      <c r="B34" s="2">
        <v>1</v>
      </c>
      <c r="C34" s="2">
        <v>1</v>
      </c>
      <c r="D34" s="2">
        <v>1</v>
      </c>
      <c r="E34" s="2">
        <v>1</v>
      </c>
      <c r="F34" s="2">
        <v>1</v>
      </c>
      <c r="G34" s="2">
        <v>1</v>
      </c>
      <c r="H34" s="2">
        <v>1</v>
      </c>
      <c r="I34" s="2">
        <v>1</v>
      </c>
      <c r="J34" s="2">
        <v>6</v>
      </c>
      <c r="K34" s="2">
        <v>7</v>
      </c>
      <c r="L34" s="2">
        <v>5</v>
      </c>
      <c r="M34" s="2">
        <v>4</v>
      </c>
      <c r="N34" s="2">
        <v>4</v>
      </c>
      <c r="O34" s="2">
        <v>4</v>
      </c>
      <c r="P34" s="2">
        <v>2</v>
      </c>
      <c r="Q34" s="2">
        <v>2</v>
      </c>
      <c r="R34" s="2">
        <v>1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30">
        <v>0</v>
      </c>
    </row>
    <row r="35" spans="1:24" x14ac:dyDescent="0.5">
      <c r="A35" s="3" t="s">
        <v>270</v>
      </c>
      <c r="D35" s="2">
        <v>1</v>
      </c>
      <c r="E35" s="2">
        <v>1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30">
        <v>0</v>
      </c>
    </row>
    <row r="36" spans="1:24" x14ac:dyDescent="0.5">
      <c r="A36" s="3" t="s">
        <v>190</v>
      </c>
      <c r="B36" s="2">
        <v>20</v>
      </c>
      <c r="C36" s="2">
        <v>14</v>
      </c>
      <c r="D36" s="2">
        <v>10</v>
      </c>
      <c r="E36" s="2">
        <v>15</v>
      </c>
      <c r="F36" s="2">
        <v>7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30">
        <v>0</v>
      </c>
    </row>
    <row r="37" spans="1:24" x14ac:dyDescent="0.5">
      <c r="A37" s="3" t="s">
        <v>151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30">
        <v>0</v>
      </c>
    </row>
    <row r="38" spans="1:24" x14ac:dyDescent="0.5">
      <c r="A38" s="3" t="s">
        <v>174</v>
      </c>
      <c r="D38" s="2">
        <v>1</v>
      </c>
      <c r="E38" s="2">
        <v>0</v>
      </c>
      <c r="F38" s="2">
        <v>0</v>
      </c>
      <c r="G38" s="2">
        <v>0</v>
      </c>
      <c r="H38" s="2">
        <v>0</v>
      </c>
      <c r="I38" s="2">
        <v>1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30">
        <v>0</v>
      </c>
    </row>
    <row r="39" spans="1:24" x14ac:dyDescent="0.5">
      <c r="A39" s="3" t="s">
        <v>117</v>
      </c>
      <c r="B39" s="2">
        <v>13</v>
      </c>
      <c r="C39" s="2">
        <v>12</v>
      </c>
      <c r="D39" s="2">
        <v>9</v>
      </c>
      <c r="E39" s="2">
        <v>8</v>
      </c>
      <c r="F39" s="2">
        <v>8</v>
      </c>
      <c r="G39" s="2">
        <v>9</v>
      </c>
      <c r="H39" s="2">
        <v>10</v>
      </c>
      <c r="I39" s="2">
        <v>11</v>
      </c>
      <c r="J39" s="2">
        <v>11</v>
      </c>
      <c r="K39" s="2">
        <v>11</v>
      </c>
      <c r="L39" s="2">
        <v>9</v>
      </c>
      <c r="M39" s="2">
        <v>6</v>
      </c>
      <c r="N39" s="2">
        <v>5</v>
      </c>
      <c r="O39" s="2">
        <v>4</v>
      </c>
      <c r="P39" s="2">
        <v>5</v>
      </c>
      <c r="Q39" s="2">
        <v>8</v>
      </c>
      <c r="R39" s="2">
        <v>7</v>
      </c>
      <c r="S39" s="2">
        <v>5</v>
      </c>
      <c r="T39" s="2">
        <v>3</v>
      </c>
      <c r="U39" s="2">
        <v>1</v>
      </c>
      <c r="V39" s="2">
        <v>0</v>
      </c>
      <c r="W39" s="2">
        <v>1</v>
      </c>
      <c r="X39" s="30">
        <v>2</v>
      </c>
    </row>
    <row r="40" spans="1:24" x14ac:dyDescent="0.5">
      <c r="A40" s="3" t="s">
        <v>43</v>
      </c>
      <c r="B40" s="159">
        <v>4</v>
      </c>
      <c r="C40" s="159">
        <v>4</v>
      </c>
      <c r="D40" s="159">
        <v>4</v>
      </c>
      <c r="E40" s="159">
        <v>4</v>
      </c>
      <c r="F40" s="2">
        <v>4</v>
      </c>
      <c r="G40" s="2">
        <v>4</v>
      </c>
      <c r="H40" s="2">
        <v>4</v>
      </c>
      <c r="I40" s="2">
        <v>4</v>
      </c>
      <c r="J40" s="2">
        <v>4</v>
      </c>
      <c r="K40" s="2">
        <v>4</v>
      </c>
      <c r="L40" s="2">
        <v>4</v>
      </c>
      <c r="M40" s="2">
        <v>4</v>
      </c>
      <c r="N40" s="2">
        <v>4</v>
      </c>
      <c r="O40" s="2">
        <v>4</v>
      </c>
      <c r="P40" s="2">
        <v>4</v>
      </c>
      <c r="Q40" s="2">
        <v>4</v>
      </c>
      <c r="R40" s="2">
        <v>3</v>
      </c>
      <c r="S40" s="2">
        <v>3</v>
      </c>
      <c r="T40" s="2">
        <v>3</v>
      </c>
      <c r="U40" s="2">
        <v>3</v>
      </c>
      <c r="V40" s="2">
        <v>3</v>
      </c>
      <c r="W40" s="2">
        <v>3</v>
      </c>
      <c r="X40" s="30">
        <v>2</v>
      </c>
    </row>
    <row r="41" spans="1:24" x14ac:dyDescent="0.5">
      <c r="A41" s="3" t="s">
        <v>40</v>
      </c>
      <c r="B41" s="2">
        <v>18</v>
      </c>
      <c r="C41" s="2">
        <v>21</v>
      </c>
      <c r="D41" s="2">
        <v>18</v>
      </c>
      <c r="E41" s="2">
        <v>13</v>
      </c>
      <c r="F41" s="2">
        <v>16</v>
      </c>
      <c r="G41" s="2">
        <v>19</v>
      </c>
      <c r="H41" s="2">
        <v>17</v>
      </c>
      <c r="I41" s="2">
        <v>20</v>
      </c>
      <c r="J41" s="2">
        <v>18</v>
      </c>
      <c r="K41" s="2">
        <v>19</v>
      </c>
      <c r="L41" s="2">
        <v>16</v>
      </c>
      <c r="M41" s="2">
        <v>13</v>
      </c>
      <c r="N41" s="2">
        <v>17</v>
      </c>
      <c r="O41" s="2">
        <v>19</v>
      </c>
      <c r="P41" s="2">
        <v>17</v>
      </c>
      <c r="Q41" s="2">
        <v>12</v>
      </c>
      <c r="R41" s="2">
        <v>13</v>
      </c>
      <c r="S41" s="2">
        <v>14</v>
      </c>
      <c r="T41" s="2">
        <v>13</v>
      </c>
      <c r="U41" s="2">
        <v>16</v>
      </c>
      <c r="V41" s="2">
        <v>13</v>
      </c>
      <c r="W41" s="2">
        <v>15</v>
      </c>
      <c r="X41" s="30">
        <v>16</v>
      </c>
    </row>
    <row r="42" spans="1:24" x14ac:dyDescent="0.5">
      <c r="A42" s="3" t="s">
        <v>173</v>
      </c>
      <c r="D42" s="2">
        <v>0</v>
      </c>
      <c r="E42" s="2">
        <v>0</v>
      </c>
      <c r="F42" s="2">
        <v>0</v>
      </c>
      <c r="G42" s="2">
        <v>1</v>
      </c>
      <c r="H42" s="2">
        <v>2</v>
      </c>
      <c r="I42" s="2">
        <v>2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30">
        <v>0</v>
      </c>
    </row>
    <row r="43" spans="1:24" x14ac:dyDescent="0.5">
      <c r="A43" s="3" t="s">
        <v>114</v>
      </c>
      <c r="B43" s="2">
        <v>5</v>
      </c>
      <c r="C43" s="2">
        <v>6</v>
      </c>
      <c r="D43" s="2">
        <v>5</v>
      </c>
      <c r="E43" s="2">
        <v>4</v>
      </c>
      <c r="F43" s="2">
        <v>3</v>
      </c>
      <c r="G43" s="2">
        <v>5</v>
      </c>
      <c r="H43" s="2">
        <v>4</v>
      </c>
      <c r="I43" s="2">
        <v>3</v>
      </c>
      <c r="J43" s="2">
        <v>3</v>
      </c>
      <c r="K43" s="2">
        <v>3</v>
      </c>
      <c r="L43" s="2">
        <v>3</v>
      </c>
      <c r="M43" s="2">
        <v>3</v>
      </c>
      <c r="N43" s="2">
        <v>3</v>
      </c>
      <c r="O43" s="2">
        <v>1</v>
      </c>
      <c r="P43" s="2">
        <v>2</v>
      </c>
      <c r="Q43" s="2">
        <v>2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30">
        <v>0</v>
      </c>
    </row>
    <row r="44" spans="1:24" x14ac:dyDescent="0.5">
      <c r="A44" s="3" t="s">
        <v>19</v>
      </c>
      <c r="B44" s="2">
        <v>19</v>
      </c>
      <c r="C44" s="2">
        <v>18</v>
      </c>
      <c r="D44" s="2">
        <v>20</v>
      </c>
      <c r="E44" s="2">
        <v>15</v>
      </c>
      <c r="F44" s="2">
        <v>19</v>
      </c>
      <c r="G44" s="2">
        <v>17</v>
      </c>
      <c r="H44" s="2">
        <v>24</v>
      </c>
      <c r="I44" s="2">
        <v>16</v>
      </c>
      <c r="J44" s="2">
        <v>18</v>
      </c>
      <c r="K44" s="2">
        <v>17</v>
      </c>
      <c r="L44" s="2">
        <v>5</v>
      </c>
      <c r="M44" s="2">
        <v>6</v>
      </c>
      <c r="N44" s="2">
        <v>10</v>
      </c>
      <c r="O44" s="2">
        <v>6</v>
      </c>
      <c r="P44" s="2">
        <v>3</v>
      </c>
      <c r="Q44" s="2">
        <v>4</v>
      </c>
      <c r="R44" s="2">
        <v>2</v>
      </c>
      <c r="S44" s="2">
        <v>2</v>
      </c>
      <c r="T44" s="2">
        <v>3</v>
      </c>
      <c r="U44" s="2">
        <v>3</v>
      </c>
      <c r="V44" s="2">
        <v>3</v>
      </c>
      <c r="W44" s="2">
        <v>2</v>
      </c>
      <c r="X44" s="30">
        <v>2</v>
      </c>
    </row>
    <row r="45" spans="1:24" x14ac:dyDescent="0.5">
      <c r="A45" s="3" t="s">
        <v>118</v>
      </c>
      <c r="B45" s="2">
        <v>4</v>
      </c>
      <c r="C45" s="2">
        <v>3</v>
      </c>
      <c r="D45" s="2">
        <v>4</v>
      </c>
      <c r="E45" s="2">
        <v>4</v>
      </c>
      <c r="F45" s="2">
        <v>9</v>
      </c>
      <c r="G45" s="2">
        <v>8</v>
      </c>
      <c r="H45" s="2">
        <v>9</v>
      </c>
      <c r="I45" s="2">
        <v>8</v>
      </c>
      <c r="J45" s="2">
        <v>9</v>
      </c>
      <c r="K45" s="2">
        <v>6</v>
      </c>
      <c r="L45" s="2">
        <v>6</v>
      </c>
      <c r="M45" s="2">
        <v>5</v>
      </c>
      <c r="N45" s="2">
        <v>1</v>
      </c>
      <c r="O45" s="2">
        <v>1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30">
        <v>0</v>
      </c>
    </row>
    <row r="46" spans="1:24" x14ac:dyDescent="0.5">
      <c r="A46" s="3" t="s">
        <v>27</v>
      </c>
      <c r="B46" s="2">
        <v>15</v>
      </c>
      <c r="C46" s="2">
        <v>16</v>
      </c>
      <c r="D46" s="2">
        <v>15</v>
      </c>
      <c r="E46" s="2">
        <v>17</v>
      </c>
      <c r="F46" s="2">
        <v>19</v>
      </c>
      <c r="G46" s="2">
        <v>19</v>
      </c>
      <c r="H46" s="2">
        <v>20</v>
      </c>
      <c r="I46" s="2">
        <v>23</v>
      </c>
      <c r="J46" s="2">
        <v>19</v>
      </c>
      <c r="K46" s="2">
        <v>21</v>
      </c>
      <c r="L46" s="2">
        <v>23</v>
      </c>
      <c r="M46" s="2">
        <v>22</v>
      </c>
      <c r="N46" s="2">
        <v>22</v>
      </c>
      <c r="O46" s="2">
        <v>23</v>
      </c>
      <c r="P46" s="2">
        <v>21</v>
      </c>
      <c r="Q46" s="2">
        <v>24</v>
      </c>
      <c r="R46" s="2">
        <v>24</v>
      </c>
      <c r="S46" s="2">
        <v>25</v>
      </c>
      <c r="T46" s="2">
        <v>23</v>
      </c>
      <c r="U46" s="2">
        <v>24</v>
      </c>
      <c r="V46" s="2">
        <v>24</v>
      </c>
      <c r="W46" s="2">
        <v>24</v>
      </c>
      <c r="X46" s="30">
        <v>23</v>
      </c>
    </row>
    <row r="47" spans="1:24" x14ac:dyDescent="0.5">
      <c r="A47" s="3" t="s">
        <v>271</v>
      </c>
      <c r="B47" s="2">
        <v>1</v>
      </c>
      <c r="C47" s="2">
        <v>1</v>
      </c>
      <c r="D47" s="2">
        <v>1</v>
      </c>
      <c r="E47" s="2">
        <v>1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30">
        <v>0</v>
      </c>
    </row>
    <row r="48" spans="1:24" x14ac:dyDescent="0.5">
      <c r="A48" s="3" t="s">
        <v>175</v>
      </c>
      <c r="B48" s="2">
        <v>1</v>
      </c>
      <c r="C48" s="2">
        <v>1</v>
      </c>
      <c r="D48" s="2">
        <v>1</v>
      </c>
      <c r="E48" s="2">
        <v>0</v>
      </c>
      <c r="F48" s="2">
        <v>0</v>
      </c>
      <c r="G48" s="2">
        <v>0</v>
      </c>
      <c r="H48" s="2">
        <v>0</v>
      </c>
      <c r="I48" s="2">
        <v>1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30">
        <v>0</v>
      </c>
    </row>
    <row r="49" spans="1:24" x14ac:dyDescent="0.5">
      <c r="A49" s="3" t="s">
        <v>273</v>
      </c>
      <c r="B49" s="2">
        <v>1</v>
      </c>
      <c r="C49" s="2">
        <v>1</v>
      </c>
      <c r="D49" s="2">
        <v>1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</row>
    <row r="50" spans="1:24" x14ac:dyDescent="0.5">
      <c r="A50" s="3" t="s">
        <v>68</v>
      </c>
      <c r="B50" s="2">
        <v>11</v>
      </c>
      <c r="C50" s="2">
        <v>12</v>
      </c>
      <c r="D50" s="2">
        <v>12</v>
      </c>
      <c r="E50" s="2">
        <v>9</v>
      </c>
      <c r="F50" s="2">
        <v>12</v>
      </c>
      <c r="G50" s="2">
        <v>9</v>
      </c>
      <c r="H50" s="2">
        <v>9</v>
      </c>
      <c r="I50" s="2">
        <v>7</v>
      </c>
      <c r="J50" s="2">
        <v>6</v>
      </c>
      <c r="K50" s="2">
        <v>4</v>
      </c>
      <c r="L50" s="2">
        <v>2</v>
      </c>
      <c r="M50" s="2">
        <v>3</v>
      </c>
      <c r="N50" s="2">
        <v>7</v>
      </c>
      <c r="O50" s="2">
        <v>4</v>
      </c>
      <c r="P50" s="2">
        <v>4</v>
      </c>
      <c r="Q50" s="2">
        <v>1</v>
      </c>
      <c r="R50" s="2">
        <v>2</v>
      </c>
      <c r="S50" s="2">
        <v>1</v>
      </c>
      <c r="T50" s="2">
        <v>0</v>
      </c>
      <c r="U50" s="2">
        <v>0</v>
      </c>
      <c r="V50" s="2">
        <v>0</v>
      </c>
      <c r="W50" s="2">
        <v>0</v>
      </c>
      <c r="X50" s="30">
        <v>1</v>
      </c>
    </row>
    <row r="51" spans="1:24" x14ac:dyDescent="0.5">
      <c r="A51" s="3" t="s">
        <v>0</v>
      </c>
      <c r="D51" s="2">
        <v>0</v>
      </c>
      <c r="E51" s="2">
        <v>0</v>
      </c>
      <c r="F51" s="2">
        <v>0</v>
      </c>
      <c r="G51" s="2">
        <v>0</v>
      </c>
      <c r="H51" s="2">
        <v>9</v>
      </c>
      <c r="I51" s="2">
        <v>8</v>
      </c>
      <c r="J51" s="2">
        <v>12</v>
      </c>
      <c r="K51" s="2">
        <v>0</v>
      </c>
      <c r="L51" s="2">
        <v>0</v>
      </c>
      <c r="M51" s="2">
        <v>1</v>
      </c>
      <c r="N51" s="2">
        <v>1</v>
      </c>
      <c r="O51" s="2">
        <v>2</v>
      </c>
      <c r="P51" s="2">
        <v>2</v>
      </c>
      <c r="Q51" s="2">
        <v>2</v>
      </c>
      <c r="R51" s="2">
        <v>1</v>
      </c>
      <c r="S51" s="2">
        <v>1</v>
      </c>
      <c r="T51" s="2">
        <v>1</v>
      </c>
      <c r="U51" s="2">
        <v>4</v>
      </c>
      <c r="V51" s="2">
        <v>4</v>
      </c>
      <c r="W51" s="2">
        <v>4</v>
      </c>
      <c r="X51" s="30">
        <v>4</v>
      </c>
    </row>
    <row r="52" spans="1:24" x14ac:dyDescent="0.5">
      <c r="A52" s="3" t="s">
        <v>67</v>
      </c>
      <c r="B52" s="2">
        <v>1</v>
      </c>
      <c r="C52" s="2">
        <v>1</v>
      </c>
      <c r="D52" s="2">
        <v>2</v>
      </c>
      <c r="E52" s="2">
        <v>2</v>
      </c>
      <c r="F52" s="2">
        <v>3</v>
      </c>
      <c r="G52" s="2">
        <v>3</v>
      </c>
      <c r="H52" s="2">
        <v>6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1</v>
      </c>
      <c r="X52" s="30">
        <v>0</v>
      </c>
    </row>
    <row r="53" spans="1:24" x14ac:dyDescent="0.5">
      <c r="A53" s="3" t="s">
        <v>28</v>
      </c>
      <c r="B53" s="2">
        <v>3</v>
      </c>
      <c r="C53" s="2">
        <v>3</v>
      </c>
      <c r="D53" s="2">
        <v>2</v>
      </c>
      <c r="E53" s="2">
        <v>2</v>
      </c>
      <c r="F53" s="2">
        <v>3</v>
      </c>
      <c r="G53" s="2">
        <v>2</v>
      </c>
      <c r="H53" s="2">
        <v>2</v>
      </c>
      <c r="I53" s="2">
        <v>2</v>
      </c>
      <c r="J53" s="2">
        <v>3</v>
      </c>
      <c r="K53" s="2">
        <v>3</v>
      </c>
      <c r="L53" s="2">
        <v>1</v>
      </c>
      <c r="M53" s="2">
        <v>1</v>
      </c>
      <c r="N53" s="2">
        <v>1</v>
      </c>
      <c r="O53" s="2">
        <v>2</v>
      </c>
      <c r="P53" s="2">
        <v>1</v>
      </c>
      <c r="Q53" s="2">
        <v>1</v>
      </c>
      <c r="R53" s="2">
        <v>1</v>
      </c>
      <c r="S53" s="2">
        <v>1</v>
      </c>
      <c r="T53" s="2">
        <v>2</v>
      </c>
      <c r="U53" s="2">
        <v>2</v>
      </c>
      <c r="V53" s="2">
        <v>2</v>
      </c>
      <c r="W53" s="2">
        <v>2</v>
      </c>
      <c r="X53" s="30">
        <v>1</v>
      </c>
    </row>
    <row r="54" spans="1:24" x14ac:dyDescent="0.5">
      <c r="A54" s="3" t="s">
        <v>112</v>
      </c>
      <c r="B54" s="2">
        <v>40</v>
      </c>
      <c r="C54" s="2">
        <v>39</v>
      </c>
      <c r="D54" s="2">
        <v>32</v>
      </c>
      <c r="E54" s="2">
        <v>21</v>
      </c>
      <c r="F54" s="2">
        <v>23</v>
      </c>
      <c r="G54" s="2">
        <v>26</v>
      </c>
      <c r="H54" s="2">
        <v>26</v>
      </c>
      <c r="I54" s="2">
        <v>21</v>
      </c>
      <c r="J54" s="2">
        <v>15</v>
      </c>
      <c r="K54" s="2">
        <v>10</v>
      </c>
      <c r="L54" s="2">
        <v>14</v>
      </c>
      <c r="M54" s="2">
        <v>13</v>
      </c>
      <c r="N54" s="2">
        <v>14</v>
      </c>
      <c r="O54" s="2">
        <v>8</v>
      </c>
      <c r="P54" s="2">
        <v>0</v>
      </c>
      <c r="Q54" s="2">
        <v>7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30">
        <v>0</v>
      </c>
    </row>
    <row r="55" spans="1:24" x14ac:dyDescent="0.5">
      <c r="A55" s="3" t="s">
        <v>7</v>
      </c>
      <c r="B55" s="2">
        <v>4</v>
      </c>
      <c r="C55" s="2">
        <v>1</v>
      </c>
      <c r="D55" s="2">
        <v>3</v>
      </c>
      <c r="E55" s="2">
        <v>1</v>
      </c>
      <c r="F55" s="2">
        <v>1</v>
      </c>
      <c r="G55" s="2">
        <v>1</v>
      </c>
      <c r="H55" s="2">
        <v>3</v>
      </c>
      <c r="I55" s="2">
        <v>3</v>
      </c>
      <c r="J55" s="2">
        <v>3</v>
      </c>
      <c r="K55" s="2">
        <v>4</v>
      </c>
      <c r="L55" s="2">
        <v>4</v>
      </c>
      <c r="M55" s="2">
        <v>6</v>
      </c>
      <c r="N55" s="2">
        <v>5</v>
      </c>
      <c r="O55" s="2">
        <v>5</v>
      </c>
      <c r="P55" s="2">
        <v>5</v>
      </c>
      <c r="Q55" s="2">
        <v>5</v>
      </c>
      <c r="R55" s="2">
        <v>3</v>
      </c>
      <c r="S55" s="2">
        <v>0</v>
      </c>
      <c r="T55" s="2">
        <v>1</v>
      </c>
      <c r="U55" s="2">
        <v>0</v>
      </c>
      <c r="V55" s="2">
        <v>0</v>
      </c>
      <c r="W55" s="2">
        <v>0</v>
      </c>
      <c r="X55" s="30">
        <v>0</v>
      </c>
    </row>
    <row r="56" spans="1:24" x14ac:dyDescent="0.5">
      <c r="A56" s="3" t="s">
        <v>129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1</v>
      </c>
      <c r="L56" s="2">
        <v>0</v>
      </c>
      <c r="M56" s="2">
        <v>1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30">
        <v>0</v>
      </c>
    </row>
    <row r="57" spans="1:24" x14ac:dyDescent="0.5">
      <c r="A57" s="3" t="s">
        <v>29</v>
      </c>
      <c r="B57" s="2">
        <v>22</v>
      </c>
      <c r="C57" s="2">
        <v>17</v>
      </c>
      <c r="D57" s="2">
        <v>18</v>
      </c>
      <c r="E57" s="2">
        <v>19</v>
      </c>
      <c r="F57" s="2">
        <v>15</v>
      </c>
      <c r="G57" s="2">
        <v>11</v>
      </c>
      <c r="H57" s="2">
        <v>7</v>
      </c>
      <c r="I57" s="2">
        <v>8</v>
      </c>
      <c r="J57" s="2">
        <v>8</v>
      </c>
      <c r="K57" s="2">
        <v>7</v>
      </c>
      <c r="L57" s="2">
        <v>7</v>
      </c>
      <c r="M57" s="2">
        <v>8</v>
      </c>
      <c r="N57" s="2">
        <v>9</v>
      </c>
      <c r="O57" s="2">
        <v>9</v>
      </c>
      <c r="P57" s="2">
        <v>9</v>
      </c>
      <c r="Q57" s="2">
        <v>10</v>
      </c>
      <c r="R57" s="2">
        <v>10</v>
      </c>
      <c r="S57" s="2">
        <v>8</v>
      </c>
      <c r="T57" s="2">
        <v>8</v>
      </c>
      <c r="U57" s="2">
        <v>8</v>
      </c>
      <c r="V57" s="2">
        <v>8</v>
      </c>
      <c r="W57" s="2">
        <v>8</v>
      </c>
      <c r="X57" s="30">
        <v>8</v>
      </c>
    </row>
    <row r="58" spans="1:24" x14ac:dyDescent="0.5">
      <c r="A58" s="3" t="s">
        <v>165</v>
      </c>
      <c r="B58" s="2">
        <v>3</v>
      </c>
      <c r="C58" s="2">
        <v>3</v>
      </c>
      <c r="D58" s="2">
        <v>3</v>
      </c>
      <c r="E58" s="2">
        <v>2</v>
      </c>
      <c r="F58" s="2">
        <v>1</v>
      </c>
      <c r="G58" s="2">
        <v>1</v>
      </c>
      <c r="H58" s="2">
        <v>3</v>
      </c>
      <c r="I58" s="2">
        <v>1</v>
      </c>
      <c r="J58" s="2">
        <v>4</v>
      </c>
      <c r="K58" s="2">
        <v>4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30">
        <v>0</v>
      </c>
    </row>
    <row r="59" spans="1:24" x14ac:dyDescent="0.5">
      <c r="A59" s="3" t="s">
        <v>178</v>
      </c>
      <c r="C59" s="2">
        <v>1</v>
      </c>
      <c r="D59" s="2">
        <v>1</v>
      </c>
      <c r="E59" s="2">
        <v>1</v>
      </c>
      <c r="F59" s="2">
        <v>1</v>
      </c>
      <c r="G59" s="2">
        <v>1</v>
      </c>
      <c r="H59" s="2">
        <v>1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30">
        <v>0</v>
      </c>
    </row>
    <row r="60" spans="1:24" x14ac:dyDescent="0.5">
      <c r="A60" s="3" t="s">
        <v>128</v>
      </c>
      <c r="B60" s="2">
        <v>2</v>
      </c>
      <c r="C60" s="2">
        <v>2</v>
      </c>
      <c r="D60" s="2">
        <v>2</v>
      </c>
      <c r="E60" s="2">
        <v>3</v>
      </c>
      <c r="F60" s="2">
        <v>3</v>
      </c>
      <c r="G60" s="2">
        <v>3</v>
      </c>
      <c r="H60" s="2">
        <v>3</v>
      </c>
      <c r="I60" s="2">
        <v>3</v>
      </c>
      <c r="J60" s="2">
        <v>3</v>
      </c>
      <c r="K60" s="2">
        <v>3</v>
      </c>
      <c r="L60" s="2">
        <v>3</v>
      </c>
      <c r="M60" s="2">
        <v>3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30">
        <v>0</v>
      </c>
    </row>
    <row r="61" spans="1:24" x14ac:dyDescent="0.5">
      <c r="A61" s="3" t="s">
        <v>61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11</v>
      </c>
      <c r="S61" s="2">
        <v>0</v>
      </c>
      <c r="T61" s="2">
        <v>0</v>
      </c>
      <c r="U61" s="2">
        <v>0</v>
      </c>
      <c r="V61" s="2">
        <v>1</v>
      </c>
      <c r="W61" s="2">
        <v>0</v>
      </c>
      <c r="X61" s="30">
        <v>0</v>
      </c>
    </row>
    <row r="62" spans="1:24" x14ac:dyDescent="0.5">
      <c r="A62" s="3" t="s">
        <v>113</v>
      </c>
      <c r="B62" s="2">
        <v>5</v>
      </c>
      <c r="C62" s="2">
        <v>6</v>
      </c>
      <c r="D62" s="2">
        <v>7</v>
      </c>
      <c r="E62" s="2">
        <v>6</v>
      </c>
      <c r="F62" s="2">
        <v>5</v>
      </c>
      <c r="G62" s="2">
        <v>4</v>
      </c>
      <c r="H62" s="2">
        <v>3</v>
      </c>
      <c r="I62" s="2">
        <v>7</v>
      </c>
      <c r="J62" s="2">
        <v>7</v>
      </c>
      <c r="K62" s="2">
        <v>1</v>
      </c>
      <c r="L62" s="2">
        <v>0</v>
      </c>
      <c r="M62" s="2">
        <v>0</v>
      </c>
      <c r="N62" s="2">
        <v>1</v>
      </c>
      <c r="O62" s="2">
        <v>0</v>
      </c>
      <c r="P62" s="2">
        <v>1</v>
      </c>
      <c r="Q62" s="2">
        <v>1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30">
        <v>0</v>
      </c>
    </row>
    <row r="63" spans="1:24" x14ac:dyDescent="0.5">
      <c r="A63" s="3" t="s">
        <v>111</v>
      </c>
      <c r="B63" s="2">
        <v>4</v>
      </c>
      <c r="C63" s="2">
        <v>4</v>
      </c>
      <c r="D63" s="2">
        <v>4</v>
      </c>
      <c r="E63" s="2">
        <v>5</v>
      </c>
      <c r="F63" s="2">
        <v>5</v>
      </c>
      <c r="G63" s="2">
        <v>6</v>
      </c>
      <c r="H63" s="2">
        <v>3</v>
      </c>
      <c r="I63" s="2">
        <v>3</v>
      </c>
      <c r="J63" s="2">
        <v>4</v>
      </c>
      <c r="K63" s="2">
        <v>7</v>
      </c>
      <c r="L63" s="2">
        <v>9</v>
      </c>
      <c r="M63" s="2">
        <v>9</v>
      </c>
      <c r="N63" s="2">
        <v>9</v>
      </c>
      <c r="O63" s="2">
        <v>9</v>
      </c>
      <c r="P63" s="2">
        <v>9</v>
      </c>
      <c r="Q63" s="2">
        <v>5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30">
        <v>0</v>
      </c>
    </row>
    <row r="64" spans="1:24" x14ac:dyDescent="0.5">
      <c r="A64" s="3" t="s">
        <v>107</v>
      </c>
      <c r="C64" s="2">
        <v>1</v>
      </c>
      <c r="D64" s="2">
        <v>0</v>
      </c>
      <c r="E64" s="2">
        <v>0</v>
      </c>
      <c r="F64" s="2">
        <v>3</v>
      </c>
      <c r="G64" s="2">
        <v>2</v>
      </c>
      <c r="H64" s="2">
        <v>2</v>
      </c>
      <c r="I64" s="2">
        <v>2</v>
      </c>
      <c r="J64" s="2">
        <v>2</v>
      </c>
      <c r="K64" s="2">
        <v>1</v>
      </c>
      <c r="L64" s="2">
        <v>0</v>
      </c>
      <c r="M64" s="2">
        <v>1</v>
      </c>
      <c r="N64" s="2">
        <v>1</v>
      </c>
      <c r="O64" s="2">
        <v>1</v>
      </c>
      <c r="P64" s="2">
        <v>1</v>
      </c>
      <c r="Q64" s="2">
        <v>1</v>
      </c>
      <c r="R64" s="2">
        <v>1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30">
        <v>0</v>
      </c>
    </row>
    <row r="65" spans="1:24" x14ac:dyDescent="0.5">
      <c r="A65" s="3" t="s">
        <v>104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1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30">
        <v>0</v>
      </c>
    </row>
    <row r="66" spans="1:24" x14ac:dyDescent="0.5">
      <c r="A66" s="3" t="s">
        <v>116</v>
      </c>
      <c r="B66" s="2">
        <v>11</v>
      </c>
      <c r="C66" s="2">
        <v>11</v>
      </c>
      <c r="D66" s="2">
        <v>10</v>
      </c>
      <c r="E66" s="2">
        <v>7</v>
      </c>
      <c r="F66" s="2">
        <v>3</v>
      </c>
      <c r="G66" s="2">
        <v>3</v>
      </c>
      <c r="H66" s="2">
        <v>3</v>
      </c>
      <c r="I66" s="2">
        <v>1</v>
      </c>
      <c r="J66" s="2">
        <v>1</v>
      </c>
      <c r="K66" s="2">
        <v>1</v>
      </c>
      <c r="L66" s="2">
        <v>1</v>
      </c>
      <c r="M66" s="2">
        <v>1</v>
      </c>
      <c r="N66" s="2">
        <v>0</v>
      </c>
      <c r="O66" s="2">
        <v>2</v>
      </c>
      <c r="P66" s="2">
        <v>3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30">
        <v>0</v>
      </c>
    </row>
    <row r="67" spans="1:24" x14ac:dyDescent="0.5">
      <c r="A67" s="3" t="s">
        <v>119</v>
      </c>
      <c r="B67" s="2">
        <v>3</v>
      </c>
      <c r="C67" s="2">
        <v>2</v>
      </c>
      <c r="D67" s="2">
        <v>2</v>
      </c>
      <c r="E67" s="2">
        <v>5</v>
      </c>
      <c r="F67" s="2">
        <v>5</v>
      </c>
      <c r="G67" s="2">
        <v>4</v>
      </c>
      <c r="H67" s="2">
        <v>3</v>
      </c>
      <c r="I67" s="2">
        <v>2</v>
      </c>
      <c r="J67" s="2">
        <v>3</v>
      </c>
      <c r="K67" s="2">
        <v>3</v>
      </c>
      <c r="L67" s="2">
        <v>1</v>
      </c>
      <c r="M67" s="2">
        <v>1</v>
      </c>
      <c r="N67" s="2">
        <v>1</v>
      </c>
      <c r="O67" s="2">
        <v>1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30">
        <v>0</v>
      </c>
    </row>
    <row r="68" spans="1:24" x14ac:dyDescent="0.5">
      <c r="A68" s="3" t="s">
        <v>123</v>
      </c>
      <c r="B68" s="2">
        <v>30</v>
      </c>
      <c r="C68" s="2">
        <v>30</v>
      </c>
      <c r="D68" s="2">
        <v>28</v>
      </c>
      <c r="E68" s="2">
        <v>33</v>
      </c>
      <c r="F68" s="2">
        <v>18</v>
      </c>
      <c r="G68" s="2">
        <v>12</v>
      </c>
      <c r="H68" s="2">
        <v>2</v>
      </c>
      <c r="I68" s="2">
        <v>2</v>
      </c>
      <c r="J68" s="2">
        <v>2</v>
      </c>
      <c r="K68" s="2">
        <v>2</v>
      </c>
      <c r="L68" s="2">
        <v>2</v>
      </c>
      <c r="M68" s="2">
        <v>2</v>
      </c>
      <c r="N68" s="2">
        <v>2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30">
        <v>0</v>
      </c>
    </row>
    <row r="69" spans="1:24" x14ac:dyDescent="0.5">
      <c r="A69" s="3" t="s">
        <v>176</v>
      </c>
      <c r="B69" s="2">
        <v>1</v>
      </c>
      <c r="C69" s="2">
        <v>1</v>
      </c>
      <c r="D69" s="2">
        <v>1</v>
      </c>
      <c r="E69" s="2">
        <v>1</v>
      </c>
      <c r="F69" s="2">
        <v>1</v>
      </c>
      <c r="G69" s="2">
        <v>1</v>
      </c>
      <c r="H69" s="2">
        <v>1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30">
        <v>0</v>
      </c>
    </row>
    <row r="70" spans="1:24" x14ac:dyDescent="0.5">
      <c r="A70" s="3" t="s">
        <v>177</v>
      </c>
      <c r="B70" s="2">
        <v>3</v>
      </c>
      <c r="C70" s="2">
        <v>3</v>
      </c>
      <c r="D70" s="2">
        <v>3</v>
      </c>
      <c r="E70" s="2">
        <v>0</v>
      </c>
      <c r="F70" s="2">
        <v>0</v>
      </c>
      <c r="G70" s="2">
        <v>0</v>
      </c>
      <c r="H70" s="2">
        <v>1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30">
        <v>0</v>
      </c>
    </row>
    <row r="71" spans="1:24" x14ac:dyDescent="0.5">
      <c r="A71" s="3" t="s">
        <v>58</v>
      </c>
      <c r="B71" s="2">
        <v>3</v>
      </c>
      <c r="C71" s="2">
        <v>2</v>
      </c>
      <c r="D71" s="2">
        <v>2</v>
      </c>
      <c r="E71" s="2">
        <v>1</v>
      </c>
      <c r="F71" s="2">
        <v>0</v>
      </c>
      <c r="G71" s="2">
        <v>0</v>
      </c>
      <c r="H71" s="2">
        <v>0</v>
      </c>
      <c r="I71" s="2">
        <v>1</v>
      </c>
      <c r="J71" s="2">
        <v>1</v>
      </c>
      <c r="K71" s="2">
        <v>1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1</v>
      </c>
      <c r="V71" s="2">
        <v>1</v>
      </c>
      <c r="W71" s="2">
        <v>1</v>
      </c>
      <c r="X71" s="30">
        <v>1</v>
      </c>
    </row>
    <row r="72" spans="1:24" x14ac:dyDescent="0.5">
      <c r="A72" s="3" t="s">
        <v>30</v>
      </c>
      <c r="B72" s="2">
        <v>3</v>
      </c>
      <c r="C72" s="2">
        <v>3</v>
      </c>
      <c r="D72" s="2">
        <v>2</v>
      </c>
      <c r="E72" s="2">
        <v>2</v>
      </c>
      <c r="F72" s="2">
        <v>2</v>
      </c>
      <c r="G72" s="2">
        <v>2</v>
      </c>
      <c r="H72" s="2">
        <v>2</v>
      </c>
      <c r="I72" s="2">
        <v>2</v>
      </c>
      <c r="J72" s="2">
        <v>2</v>
      </c>
      <c r="K72" s="2">
        <v>3</v>
      </c>
      <c r="L72" s="2">
        <v>3</v>
      </c>
      <c r="M72" s="2">
        <v>3</v>
      </c>
      <c r="N72" s="2">
        <v>3</v>
      </c>
      <c r="O72" s="2">
        <v>3</v>
      </c>
      <c r="P72" s="2">
        <v>3</v>
      </c>
      <c r="Q72" s="2">
        <v>3</v>
      </c>
      <c r="R72" s="2">
        <v>2</v>
      </c>
      <c r="S72" s="2">
        <v>1</v>
      </c>
      <c r="T72" s="2">
        <v>1</v>
      </c>
      <c r="U72" s="2">
        <v>0</v>
      </c>
      <c r="V72" s="2">
        <v>0</v>
      </c>
      <c r="W72" s="2">
        <v>0</v>
      </c>
      <c r="X72" s="30">
        <v>0</v>
      </c>
    </row>
    <row r="73" spans="1:24" x14ac:dyDescent="0.5">
      <c r="A73" s="3" t="s">
        <v>59</v>
      </c>
      <c r="B73" s="2">
        <v>1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1</v>
      </c>
      <c r="V73" s="2">
        <v>0</v>
      </c>
      <c r="W73" s="2">
        <v>0</v>
      </c>
      <c r="X73" s="30">
        <v>0</v>
      </c>
    </row>
    <row r="74" spans="1:24" x14ac:dyDescent="0.5">
      <c r="A74" s="3" t="s">
        <v>166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1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30">
        <v>0</v>
      </c>
    </row>
    <row r="75" spans="1:24" x14ac:dyDescent="0.5">
      <c r="A75" s="3" t="s">
        <v>127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1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30">
        <v>0</v>
      </c>
    </row>
    <row r="76" spans="1:24" x14ac:dyDescent="0.5">
      <c r="A76" s="3" t="s">
        <v>31</v>
      </c>
      <c r="B76" s="2">
        <v>15</v>
      </c>
      <c r="C76" s="2">
        <v>15</v>
      </c>
      <c r="D76" s="2">
        <v>36</v>
      </c>
      <c r="E76" s="2">
        <v>32</v>
      </c>
      <c r="F76" s="2">
        <v>11</v>
      </c>
      <c r="G76" s="2">
        <v>13</v>
      </c>
      <c r="H76" s="2">
        <v>14</v>
      </c>
      <c r="I76" s="2">
        <v>10</v>
      </c>
      <c r="J76" s="2">
        <v>11</v>
      </c>
      <c r="K76" s="2">
        <v>12</v>
      </c>
      <c r="L76" s="2">
        <v>11</v>
      </c>
      <c r="M76" s="2">
        <v>13</v>
      </c>
      <c r="N76" s="2">
        <v>10</v>
      </c>
      <c r="O76" s="2">
        <v>9</v>
      </c>
      <c r="P76" s="2">
        <v>6</v>
      </c>
      <c r="Q76" s="2">
        <v>2</v>
      </c>
      <c r="R76" s="2">
        <v>4</v>
      </c>
      <c r="S76" s="2">
        <v>9</v>
      </c>
      <c r="T76" s="2">
        <v>3</v>
      </c>
      <c r="U76" s="2">
        <v>3</v>
      </c>
      <c r="V76" s="2">
        <v>4</v>
      </c>
      <c r="W76" s="2">
        <v>5</v>
      </c>
      <c r="X76" s="30">
        <v>4</v>
      </c>
    </row>
    <row r="77" spans="1:24" x14ac:dyDescent="0.5">
      <c r="A77" s="3" t="s">
        <v>120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1</v>
      </c>
      <c r="O77" s="2">
        <v>1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30">
        <v>0</v>
      </c>
    </row>
    <row r="78" spans="1:24" x14ac:dyDescent="0.5">
      <c r="A78" s="3" t="s">
        <v>168</v>
      </c>
      <c r="D78" s="2">
        <v>1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1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30">
        <v>0</v>
      </c>
    </row>
    <row r="79" spans="1:24" x14ac:dyDescent="0.5">
      <c r="A79" s="3" t="s">
        <v>45</v>
      </c>
      <c r="B79" s="2">
        <v>5</v>
      </c>
      <c r="C79" s="2">
        <v>3</v>
      </c>
      <c r="D79" s="2">
        <v>3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2</v>
      </c>
      <c r="Q79" s="2">
        <v>2</v>
      </c>
      <c r="R79" s="2">
        <v>3</v>
      </c>
      <c r="S79" s="2">
        <v>3</v>
      </c>
      <c r="T79" s="2">
        <v>3</v>
      </c>
      <c r="U79" s="2">
        <v>0</v>
      </c>
      <c r="V79" s="2">
        <v>0</v>
      </c>
      <c r="W79" s="2">
        <v>0</v>
      </c>
      <c r="X79" s="30">
        <v>0</v>
      </c>
    </row>
    <row r="80" spans="1:24" x14ac:dyDescent="0.5">
      <c r="A80" s="3" t="s">
        <v>64</v>
      </c>
      <c r="B80" s="2">
        <v>3</v>
      </c>
      <c r="C80" s="2">
        <v>3</v>
      </c>
      <c r="D80" s="2">
        <v>3</v>
      </c>
      <c r="E80" s="2">
        <v>3</v>
      </c>
      <c r="F80" s="2">
        <v>3</v>
      </c>
      <c r="G80" s="2">
        <v>2</v>
      </c>
      <c r="H80" s="2">
        <v>2</v>
      </c>
      <c r="I80" s="2">
        <v>2</v>
      </c>
      <c r="J80" s="2">
        <v>2</v>
      </c>
      <c r="K80" s="2">
        <v>2</v>
      </c>
      <c r="L80" s="2">
        <v>2</v>
      </c>
      <c r="M80" s="2">
        <v>2</v>
      </c>
      <c r="N80" s="2">
        <v>2</v>
      </c>
      <c r="O80" s="2">
        <v>2</v>
      </c>
      <c r="P80" s="2">
        <v>3</v>
      </c>
      <c r="Q80" s="2">
        <v>2</v>
      </c>
      <c r="R80" s="2">
        <v>3</v>
      </c>
      <c r="S80" s="2">
        <v>2</v>
      </c>
      <c r="T80" s="2">
        <v>0</v>
      </c>
      <c r="U80" s="2">
        <v>0</v>
      </c>
      <c r="V80" s="2">
        <v>1</v>
      </c>
      <c r="W80" s="2">
        <v>1</v>
      </c>
      <c r="X80" s="30">
        <v>0</v>
      </c>
    </row>
    <row r="81" spans="1:25" x14ac:dyDescent="0.5">
      <c r="A81" s="3" t="s">
        <v>32</v>
      </c>
      <c r="B81" s="2">
        <v>337</v>
      </c>
      <c r="C81" s="2">
        <v>317</v>
      </c>
      <c r="D81" s="2">
        <v>297</v>
      </c>
      <c r="E81" s="2">
        <v>292</v>
      </c>
      <c r="F81" s="2">
        <v>287</v>
      </c>
      <c r="G81" s="2">
        <v>278</v>
      </c>
      <c r="H81" s="2">
        <v>260</v>
      </c>
      <c r="I81" s="2">
        <v>225</v>
      </c>
      <c r="J81" s="2">
        <v>214</v>
      </c>
      <c r="K81" s="2">
        <v>211</v>
      </c>
      <c r="L81" s="2">
        <v>186</v>
      </c>
      <c r="M81" s="2">
        <v>213</v>
      </c>
      <c r="N81" s="2">
        <v>190</v>
      </c>
      <c r="O81" s="2">
        <v>173</v>
      </c>
      <c r="P81" s="2">
        <v>185</v>
      </c>
      <c r="Q81" s="2">
        <v>169</v>
      </c>
      <c r="R81" s="2">
        <v>161</v>
      </c>
      <c r="S81" s="2">
        <v>162</v>
      </c>
      <c r="T81" s="2">
        <v>142</v>
      </c>
      <c r="U81" s="2">
        <v>145</v>
      </c>
      <c r="V81" s="2">
        <v>149</v>
      </c>
      <c r="W81" s="2">
        <v>147</v>
      </c>
      <c r="X81" s="30">
        <v>149</v>
      </c>
    </row>
    <row r="82" spans="1:25" x14ac:dyDescent="0.5">
      <c r="A82" s="3" t="s">
        <v>269</v>
      </c>
      <c r="B82" s="2">
        <v>3</v>
      </c>
      <c r="C82" s="2">
        <v>2</v>
      </c>
      <c r="D82" s="2">
        <v>1</v>
      </c>
      <c r="E82" s="2">
        <v>1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30">
        <v>0</v>
      </c>
    </row>
    <row r="83" spans="1:25" x14ac:dyDescent="0.5">
      <c r="A83" s="3" t="s">
        <v>106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2</v>
      </c>
      <c r="K83" s="2">
        <v>2</v>
      </c>
      <c r="L83" s="2">
        <v>2</v>
      </c>
      <c r="M83" s="2">
        <v>2</v>
      </c>
      <c r="N83" s="2">
        <v>2</v>
      </c>
      <c r="O83" s="2">
        <v>2</v>
      </c>
      <c r="P83" s="2">
        <v>2</v>
      </c>
      <c r="Q83" s="2">
        <v>2</v>
      </c>
      <c r="R83" s="2">
        <v>2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30">
        <v>0</v>
      </c>
    </row>
    <row r="84" spans="1:25" x14ac:dyDescent="0.5">
      <c r="A84" s="3" t="s">
        <v>60</v>
      </c>
      <c r="B84" s="2">
        <v>16</v>
      </c>
      <c r="C84" s="2">
        <v>15</v>
      </c>
      <c r="D84" s="2">
        <v>13</v>
      </c>
      <c r="E84" s="2">
        <v>11</v>
      </c>
      <c r="F84" s="2">
        <v>11</v>
      </c>
      <c r="G84" s="2">
        <v>8</v>
      </c>
      <c r="H84" s="2">
        <v>9</v>
      </c>
      <c r="I84" s="2">
        <v>8</v>
      </c>
      <c r="J84" s="2">
        <v>6</v>
      </c>
      <c r="K84" s="2">
        <v>6</v>
      </c>
      <c r="L84" s="2">
        <v>4</v>
      </c>
      <c r="M84" s="2">
        <v>8</v>
      </c>
      <c r="N84" s="2">
        <v>5</v>
      </c>
      <c r="O84" s="2">
        <v>4</v>
      </c>
      <c r="P84" s="2">
        <v>4</v>
      </c>
      <c r="Q84" s="2">
        <v>2</v>
      </c>
      <c r="R84" s="2">
        <v>4</v>
      </c>
      <c r="S84" s="2">
        <v>2</v>
      </c>
      <c r="T84" s="2">
        <v>0</v>
      </c>
      <c r="U84" s="2">
        <v>1</v>
      </c>
      <c r="V84" s="2">
        <v>1</v>
      </c>
      <c r="W84" s="2">
        <v>1</v>
      </c>
      <c r="X84" s="30">
        <v>0</v>
      </c>
    </row>
    <row r="85" spans="1:25" x14ac:dyDescent="0.5">
      <c r="A85" s="3" t="s">
        <v>284</v>
      </c>
      <c r="B85" s="159">
        <v>7</v>
      </c>
      <c r="C85" s="159">
        <v>6</v>
      </c>
      <c r="D85" s="159">
        <v>5</v>
      </c>
      <c r="E85" s="159">
        <v>4</v>
      </c>
      <c r="F85" s="2">
        <v>3</v>
      </c>
      <c r="G85" s="2">
        <v>1</v>
      </c>
      <c r="H85" s="2">
        <v>2</v>
      </c>
      <c r="I85" s="2">
        <v>0</v>
      </c>
      <c r="J85" s="2">
        <v>0</v>
      </c>
      <c r="K85" s="2">
        <v>0</v>
      </c>
      <c r="L85" s="2">
        <v>1</v>
      </c>
      <c r="M85" s="2">
        <v>1</v>
      </c>
      <c r="N85" s="2">
        <v>1</v>
      </c>
      <c r="O85" s="2">
        <v>0</v>
      </c>
      <c r="P85" s="2">
        <v>0</v>
      </c>
      <c r="Q85" s="2">
        <v>0</v>
      </c>
      <c r="R85" s="2">
        <v>1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30">
        <v>1</v>
      </c>
    </row>
    <row r="86" spans="1:25" x14ac:dyDescent="0.5">
      <c r="A86" s="3" t="s">
        <v>171</v>
      </c>
      <c r="B86" s="2">
        <v>1</v>
      </c>
      <c r="C86" s="2">
        <v>1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1</v>
      </c>
      <c r="J86" s="2">
        <v>2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30">
        <v>0</v>
      </c>
    </row>
    <row r="87" spans="1:25" x14ac:dyDescent="0.5">
      <c r="A87" s="3" t="s">
        <v>167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3</v>
      </c>
      <c r="K87" s="2">
        <v>3</v>
      </c>
      <c r="L87" s="2">
        <v>0</v>
      </c>
      <c r="M87" s="2">
        <v>0</v>
      </c>
      <c r="N87" s="2">
        <v>0</v>
      </c>
      <c r="O87" s="2">
        <v>0</v>
      </c>
      <c r="P87" s="2">
        <v>2</v>
      </c>
      <c r="Q87" s="2">
        <v>2</v>
      </c>
      <c r="R87" s="2">
        <v>2</v>
      </c>
      <c r="S87" s="2">
        <v>2</v>
      </c>
      <c r="T87" s="2">
        <v>2</v>
      </c>
      <c r="U87" s="2">
        <v>2</v>
      </c>
      <c r="V87" s="2">
        <v>0</v>
      </c>
      <c r="W87" s="2">
        <v>0</v>
      </c>
      <c r="X87" s="30">
        <v>0</v>
      </c>
    </row>
    <row r="88" spans="1:25" x14ac:dyDescent="0.5">
      <c r="A88" s="3" t="s">
        <v>33</v>
      </c>
      <c r="B88" s="2">
        <v>65</v>
      </c>
      <c r="C88" s="2">
        <v>67</v>
      </c>
      <c r="D88" s="2">
        <v>5</v>
      </c>
      <c r="E88" s="2">
        <v>3</v>
      </c>
      <c r="F88" s="2">
        <v>2</v>
      </c>
      <c r="G88" s="2">
        <v>2</v>
      </c>
      <c r="H88" s="2">
        <v>3</v>
      </c>
      <c r="I88" s="2">
        <v>4</v>
      </c>
      <c r="J88" s="2">
        <v>5</v>
      </c>
      <c r="K88" s="2">
        <v>3</v>
      </c>
      <c r="L88" s="2">
        <v>2</v>
      </c>
      <c r="M88" s="2">
        <v>1</v>
      </c>
      <c r="N88" s="2">
        <v>1</v>
      </c>
      <c r="O88" s="2">
        <v>2</v>
      </c>
      <c r="P88" s="2">
        <v>2</v>
      </c>
      <c r="Q88" s="2">
        <v>1</v>
      </c>
      <c r="R88" s="2">
        <v>3</v>
      </c>
      <c r="S88" s="2">
        <v>3</v>
      </c>
      <c r="T88" s="2">
        <v>3</v>
      </c>
      <c r="U88" s="2">
        <v>3</v>
      </c>
      <c r="V88" s="2">
        <v>3</v>
      </c>
      <c r="W88" s="2">
        <v>2</v>
      </c>
      <c r="X88" s="30">
        <v>1</v>
      </c>
    </row>
    <row r="89" spans="1:25" x14ac:dyDescent="0.5">
      <c r="A89" s="3" t="s">
        <v>5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1</v>
      </c>
      <c r="N89" s="2">
        <v>2</v>
      </c>
      <c r="O89" s="2">
        <v>5</v>
      </c>
      <c r="P89" s="2">
        <v>5</v>
      </c>
      <c r="Q89" s="2">
        <v>7</v>
      </c>
      <c r="R89" s="2">
        <v>8</v>
      </c>
      <c r="S89" s="2">
        <v>4</v>
      </c>
      <c r="T89" s="2">
        <v>3</v>
      </c>
      <c r="U89" s="2">
        <v>0</v>
      </c>
      <c r="V89" s="2">
        <v>0</v>
      </c>
      <c r="W89" s="2">
        <v>1</v>
      </c>
      <c r="X89" s="30">
        <v>1</v>
      </c>
    </row>
    <row r="90" spans="1:25" x14ac:dyDescent="0.5">
      <c r="A90" s="3" t="s">
        <v>170</v>
      </c>
      <c r="B90" s="2">
        <v>17</v>
      </c>
      <c r="C90" s="2">
        <v>13</v>
      </c>
      <c r="D90" s="2">
        <v>13</v>
      </c>
      <c r="E90" s="2">
        <v>9</v>
      </c>
      <c r="F90" s="2">
        <v>11</v>
      </c>
      <c r="G90" s="2">
        <v>14</v>
      </c>
      <c r="H90" s="2">
        <v>7</v>
      </c>
      <c r="I90" s="2">
        <v>5</v>
      </c>
      <c r="J90" s="2">
        <v>3</v>
      </c>
      <c r="K90" s="2">
        <v>1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30">
        <v>0</v>
      </c>
    </row>
    <row r="91" spans="1:25" x14ac:dyDescent="0.5">
      <c r="A91" s="3" t="s">
        <v>146</v>
      </c>
      <c r="B91" s="2">
        <v>3</v>
      </c>
      <c r="C91" s="2">
        <v>2</v>
      </c>
      <c r="D91" s="2">
        <v>1</v>
      </c>
      <c r="E91" s="2">
        <v>1</v>
      </c>
      <c r="F91" s="2">
        <v>1</v>
      </c>
      <c r="G91" s="2">
        <v>1</v>
      </c>
      <c r="H91" s="2">
        <v>1</v>
      </c>
      <c r="I91" s="2">
        <v>1</v>
      </c>
      <c r="J91" s="2">
        <v>1</v>
      </c>
      <c r="K91" s="2">
        <v>1</v>
      </c>
      <c r="L91" s="2">
        <v>1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30">
        <v>0</v>
      </c>
    </row>
    <row r="92" spans="1:25" x14ac:dyDescent="0.5">
      <c r="A92" s="3" t="s">
        <v>34</v>
      </c>
      <c r="B92" s="2">
        <v>1</v>
      </c>
      <c r="C92" s="2">
        <v>4</v>
      </c>
      <c r="D92" s="2">
        <v>6</v>
      </c>
      <c r="E92" s="2">
        <v>5</v>
      </c>
      <c r="F92" s="2">
        <v>4</v>
      </c>
      <c r="G92" s="2">
        <v>9</v>
      </c>
      <c r="H92" s="2">
        <v>5</v>
      </c>
      <c r="I92" s="2">
        <v>4</v>
      </c>
      <c r="J92" s="2">
        <v>1</v>
      </c>
      <c r="K92" s="2">
        <v>1</v>
      </c>
      <c r="L92" s="2">
        <v>1</v>
      </c>
      <c r="M92" s="2">
        <v>1</v>
      </c>
      <c r="N92" s="2">
        <v>3</v>
      </c>
      <c r="O92" s="2">
        <v>2</v>
      </c>
      <c r="P92" s="2">
        <v>6</v>
      </c>
      <c r="Q92" s="2">
        <v>5</v>
      </c>
      <c r="R92" s="2">
        <v>5</v>
      </c>
      <c r="S92" s="2">
        <v>8</v>
      </c>
      <c r="T92" s="2">
        <v>6</v>
      </c>
      <c r="U92" s="2">
        <v>5</v>
      </c>
      <c r="V92" s="2">
        <v>2</v>
      </c>
      <c r="W92" s="2">
        <v>0</v>
      </c>
      <c r="X92" s="30">
        <v>0</v>
      </c>
    </row>
    <row r="93" spans="1:25" x14ac:dyDescent="0.5">
      <c r="A93" s="3" t="s">
        <v>285</v>
      </c>
      <c r="B93" s="2">
        <v>7</v>
      </c>
      <c r="C93" s="2">
        <v>6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30">
        <v>0</v>
      </c>
      <c r="Y93" s="2">
        <v>0</v>
      </c>
    </row>
    <row r="94" spans="1:25" x14ac:dyDescent="0.5">
      <c r="A94" s="3" t="s">
        <v>11</v>
      </c>
      <c r="B94" s="2">
        <v>1</v>
      </c>
      <c r="C94" s="2">
        <v>1</v>
      </c>
      <c r="D94" s="2">
        <v>0</v>
      </c>
      <c r="E94" s="2">
        <v>0</v>
      </c>
      <c r="F94" s="2">
        <v>0</v>
      </c>
      <c r="G94" s="2">
        <v>1</v>
      </c>
      <c r="H94" s="2">
        <v>1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1</v>
      </c>
      <c r="S94" s="2">
        <v>1</v>
      </c>
      <c r="T94" s="2">
        <v>1</v>
      </c>
      <c r="U94" s="2">
        <v>1</v>
      </c>
      <c r="V94" s="2">
        <v>1</v>
      </c>
      <c r="W94" s="2">
        <v>1</v>
      </c>
      <c r="X94" s="30">
        <v>0</v>
      </c>
    </row>
    <row r="95" spans="1:25" x14ac:dyDescent="0.5">
      <c r="A95" s="3" t="s">
        <v>12</v>
      </c>
      <c r="B95" s="2">
        <v>3</v>
      </c>
      <c r="C95" s="2">
        <v>3</v>
      </c>
      <c r="D95" s="2">
        <v>4</v>
      </c>
      <c r="E95" s="2">
        <v>5</v>
      </c>
      <c r="F95" s="2">
        <v>5</v>
      </c>
      <c r="G95" s="2">
        <v>5</v>
      </c>
      <c r="H95" s="2">
        <v>4</v>
      </c>
      <c r="I95" s="2">
        <v>5</v>
      </c>
      <c r="J95" s="2">
        <v>5</v>
      </c>
      <c r="K95" s="2">
        <v>3</v>
      </c>
      <c r="L95" s="2">
        <v>2</v>
      </c>
      <c r="M95" s="2">
        <v>4</v>
      </c>
      <c r="N95" s="2">
        <v>5</v>
      </c>
      <c r="O95" s="2">
        <v>5</v>
      </c>
      <c r="P95" s="2">
        <v>6</v>
      </c>
      <c r="Q95" s="2">
        <v>4</v>
      </c>
      <c r="R95" s="2">
        <v>3</v>
      </c>
      <c r="S95" s="2">
        <v>1</v>
      </c>
      <c r="T95" s="2">
        <v>1</v>
      </c>
      <c r="U95" s="2">
        <v>1</v>
      </c>
      <c r="V95" s="2">
        <v>0</v>
      </c>
      <c r="W95" s="2">
        <v>0</v>
      </c>
      <c r="X95" s="30">
        <v>2</v>
      </c>
    </row>
    <row r="96" spans="1:25" x14ac:dyDescent="0.5">
      <c r="A96" s="3" t="s">
        <v>35</v>
      </c>
      <c r="B96" s="2">
        <v>170</v>
      </c>
      <c r="C96" s="2">
        <v>165</v>
      </c>
      <c r="D96" s="2">
        <v>164</v>
      </c>
      <c r="E96" s="2">
        <v>160</v>
      </c>
      <c r="F96" s="2">
        <v>171</v>
      </c>
      <c r="G96" s="2">
        <v>159</v>
      </c>
      <c r="H96" s="2">
        <v>142</v>
      </c>
      <c r="I96" s="2">
        <v>117</v>
      </c>
      <c r="J96" s="2">
        <v>137</v>
      </c>
      <c r="K96" s="2">
        <v>131</v>
      </c>
      <c r="L96" s="2">
        <v>120</v>
      </c>
      <c r="M96" s="2">
        <v>110</v>
      </c>
      <c r="N96" s="2">
        <v>100</v>
      </c>
      <c r="O96" s="2">
        <v>80</v>
      </c>
      <c r="P96" s="2">
        <v>62</v>
      </c>
      <c r="Q96" s="2">
        <v>39</v>
      </c>
      <c r="R96" s="2">
        <v>38</v>
      </c>
      <c r="S96" s="2">
        <v>18</v>
      </c>
      <c r="T96" s="2">
        <v>9</v>
      </c>
      <c r="U96" s="2">
        <v>6</v>
      </c>
      <c r="V96" s="2">
        <v>7</v>
      </c>
      <c r="W96" s="2">
        <v>4</v>
      </c>
      <c r="X96" s="30">
        <v>5</v>
      </c>
    </row>
    <row r="97" spans="1:24" x14ac:dyDescent="0.5">
      <c r="A97" s="3" t="s">
        <v>36</v>
      </c>
      <c r="B97" s="2">
        <v>62</v>
      </c>
      <c r="C97" s="2">
        <v>57</v>
      </c>
      <c r="D97" s="2">
        <v>46</v>
      </c>
      <c r="E97" s="2">
        <v>45</v>
      </c>
      <c r="F97" s="2">
        <v>37</v>
      </c>
      <c r="G97" s="2">
        <v>37</v>
      </c>
      <c r="H97" s="2">
        <v>30</v>
      </c>
      <c r="I97" s="2">
        <v>28</v>
      </c>
      <c r="J97" s="2">
        <v>21</v>
      </c>
      <c r="K97" s="2">
        <v>22</v>
      </c>
      <c r="L97" s="2">
        <v>23</v>
      </c>
      <c r="M97" s="2">
        <v>16</v>
      </c>
      <c r="N97" s="2">
        <v>10</v>
      </c>
      <c r="O97" s="2">
        <v>10</v>
      </c>
      <c r="P97" s="2">
        <v>12</v>
      </c>
      <c r="Q97" s="2">
        <v>12</v>
      </c>
      <c r="R97" s="2">
        <v>10</v>
      </c>
      <c r="S97" s="2">
        <v>11</v>
      </c>
      <c r="T97" s="2">
        <v>10</v>
      </c>
      <c r="U97" s="2">
        <v>15</v>
      </c>
      <c r="V97" s="2">
        <v>15</v>
      </c>
      <c r="W97" s="2">
        <v>15</v>
      </c>
      <c r="X97" s="30">
        <v>17</v>
      </c>
    </row>
    <row r="98" spans="1:24" x14ac:dyDescent="0.5">
      <c r="A98" s="3" t="s">
        <v>37</v>
      </c>
      <c r="B98" s="2">
        <v>107</v>
      </c>
      <c r="C98" s="2">
        <v>82</v>
      </c>
      <c r="D98" s="2">
        <v>77</v>
      </c>
      <c r="E98" s="2">
        <v>77</v>
      </c>
      <c r="F98" s="2">
        <v>65</v>
      </c>
      <c r="G98" s="2">
        <v>79</v>
      </c>
      <c r="H98" s="2">
        <v>80</v>
      </c>
      <c r="I98" s="2">
        <v>57</v>
      </c>
      <c r="J98" s="2">
        <v>47</v>
      </c>
      <c r="K98" s="2">
        <v>53</v>
      </c>
      <c r="L98" s="2">
        <v>22</v>
      </c>
      <c r="M98" s="2">
        <v>16</v>
      </c>
      <c r="N98" s="2">
        <v>10</v>
      </c>
      <c r="O98" s="2">
        <v>11</v>
      </c>
      <c r="P98" s="2">
        <v>9</v>
      </c>
      <c r="Q98" s="2">
        <v>4</v>
      </c>
      <c r="R98" s="2">
        <v>0</v>
      </c>
      <c r="S98" s="2">
        <v>1</v>
      </c>
      <c r="T98" s="2">
        <v>2</v>
      </c>
      <c r="U98" s="2">
        <v>3</v>
      </c>
      <c r="V98" s="2">
        <v>2</v>
      </c>
      <c r="W98" s="2">
        <v>2</v>
      </c>
      <c r="X98" s="30">
        <v>4</v>
      </c>
    </row>
    <row r="99" spans="1:24" x14ac:dyDescent="0.5">
      <c r="A99" s="3" t="s">
        <v>124</v>
      </c>
      <c r="B99" s="2">
        <v>12</v>
      </c>
      <c r="C99" s="2">
        <v>5</v>
      </c>
      <c r="D99" s="2">
        <v>4</v>
      </c>
      <c r="E99" s="2">
        <v>5</v>
      </c>
      <c r="F99" s="2">
        <v>7</v>
      </c>
      <c r="G99" s="2">
        <v>5</v>
      </c>
      <c r="H99" s="2">
        <v>8</v>
      </c>
      <c r="I99" s="2">
        <v>8</v>
      </c>
      <c r="J99" s="2">
        <v>9</v>
      </c>
      <c r="K99" s="2">
        <v>6</v>
      </c>
      <c r="L99" s="2">
        <v>5</v>
      </c>
      <c r="M99" s="2">
        <v>9</v>
      </c>
      <c r="N99" s="2">
        <v>11</v>
      </c>
      <c r="O99" s="2">
        <v>13</v>
      </c>
      <c r="P99" s="2">
        <v>7</v>
      </c>
      <c r="Q99" s="2">
        <v>4</v>
      </c>
      <c r="R99" s="2">
        <v>6</v>
      </c>
      <c r="S99" s="2">
        <v>5</v>
      </c>
      <c r="T99" s="2">
        <v>1</v>
      </c>
      <c r="U99" s="2">
        <v>6</v>
      </c>
      <c r="V99" s="2">
        <v>6</v>
      </c>
      <c r="W99" s="2">
        <v>5</v>
      </c>
      <c r="X99" s="30">
        <v>5</v>
      </c>
    </row>
    <row r="100" spans="1:24" x14ac:dyDescent="0.5">
      <c r="A100" s="3" t="s">
        <v>152</v>
      </c>
      <c r="B100" s="2">
        <v>1</v>
      </c>
      <c r="C100" s="2">
        <v>1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1</v>
      </c>
      <c r="K100" s="2">
        <v>1</v>
      </c>
      <c r="L100" s="2">
        <v>1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30">
        <v>0</v>
      </c>
    </row>
    <row r="101" spans="1:24" x14ac:dyDescent="0.5">
      <c r="A101" s="3" t="s">
        <v>186</v>
      </c>
      <c r="B101" s="2">
        <v>1</v>
      </c>
      <c r="C101" s="2">
        <v>1</v>
      </c>
      <c r="D101" s="2">
        <v>1</v>
      </c>
      <c r="E101" s="2">
        <v>1</v>
      </c>
      <c r="F101" s="2">
        <v>1</v>
      </c>
      <c r="G101" s="2">
        <v>1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30">
        <v>0</v>
      </c>
    </row>
    <row r="102" spans="1:24" x14ac:dyDescent="0.5">
      <c r="A102" s="3" t="s">
        <v>100</v>
      </c>
      <c r="B102" s="2">
        <v>3</v>
      </c>
      <c r="C102" s="2">
        <v>2</v>
      </c>
      <c r="D102" s="2">
        <v>1</v>
      </c>
      <c r="E102" s="2">
        <v>2</v>
      </c>
      <c r="F102" s="2">
        <v>1</v>
      </c>
      <c r="G102" s="2">
        <v>2</v>
      </c>
      <c r="H102" s="2">
        <v>1</v>
      </c>
      <c r="I102" s="2">
        <v>1</v>
      </c>
      <c r="J102" s="2">
        <v>1</v>
      </c>
      <c r="K102" s="2">
        <v>1</v>
      </c>
      <c r="L102" s="2">
        <v>1</v>
      </c>
      <c r="M102" s="2">
        <v>1</v>
      </c>
      <c r="N102" s="2">
        <v>1</v>
      </c>
      <c r="O102" s="2">
        <v>0</v>
      </c>
      <c r="P102" s="2">
        <v>1</v>
      </c>
      <c r="Q102" s="2">
        <v>1</v>
      </c>
      <c r="R102" s="2">
        <v>1</v>
      </c>
      <c r="S102" s="2">
        <v>1</v>
      </c>
      <c r="T102" s="2">
        <v>0</v>
      </c>
      <c r="U102" s="2">
        <v>0</v>
      </c>
      <c r="V102" s="2">
        <v>0</v>
      </c>
      <c r="W102" s="2">
        <v>0</v>
      </c>
      <c r="X102" s="30">
        <v>0</v>
      </c>
    </row>
    <row r="103" spans="1:24" x14ac:dyDescent="0.5">
      <c r="A103" s="3" t="s">
        <v>110</v>
      </c>
      <c r="B103" s="2">
        <v>3</v>
      </c>
      <c r="C103" s="2">
        <v>5</v>
      </c>
      <c r="D103" s="2">
        <v>8</v>
      </c>
      <c r="E103" s="2">
        <v>9</v>
      </c>
      <c r="F103" s="2">
        <v>7</v>
      </c>
      <c r="G103" s="2">
        <v>8</v>
      </c>
      <c r="H103" s="2">
        <v>6</v>
      </c>
      <c r="I103" s="2">
        <v>4</v>
      </c>
      <c r="J103" s="2">
        <v>1</v>
      </c>
      <c r="K103" s="2">
        <v>0</v>
      </c>
      <c r="L103" s="2">
        <v>0</v>
      </c>
      <c r="M103" s="2">
        <v>0</v>
      </c>
      <c r="N103" s="2">
        <v>0</v>
      </c>
      <c r="O103" s="2">
        <v>5</v>
      </c>
      <c r="P103" s="2">
        <v>0</v>
      </c>
      <c r="Q103" s="2">
        <v>1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30">
        <v>0</v>
      </c>
    </row>
    <row r="104" spans="1:24" x14ac:dyDescent="0.5">
      <c r="A104" s="3" t="s">
        <v>283</v>
      </c>
      <c r="B104" s="2">
        <v>1</v>
      </c>
      <c r="C104" s="2">
        <v>1</v>
      </c>
      <c r="D104" s="2">
        <v>1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7</v>
      </c>
      <c r="O104" s="2">
        <v>15</v>
      </c>
      <c r="P104" s="2">
        <v>13</v>
      </c>
      <c r="Q104" s="2">
        <v>13</v>
      </c>
      <c r="R104" s="2">
        <v>0</v>
      </c>
      <c r="S104" s="2">
        <v>10</v>
      </c>
      <c r="T104" s="2">
        <v>2</v>
      </c>
      <c r="U104" s="2">
        <v>0</v>
      </c>
      <c r="V104" s="2">
        <v>0</v>
      </c>
      <c r="W104" s="2">
        <v>0</v>
      </c>
      <c r="X104" s="30">
        <v>0</v>
      </c>
    </row>
    <row r="105" spans="1:24" x14ac:dyDescent="0.5">
      <c r="A105" s="3" t="s">
        <v>66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4</v>
      </c>
      <c r="M105" s="2">
        <v>4</v>
      </c>
      <c r="N105" s="2">
        <v>3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1</v>
      </c>
      <c r="W105" s="2">
        <v>1</v>
      </c>
      <c r="X105" s="30">
        <v>1</v>
      </c>
    </row>
    <row r="106" spans="1:24" x14ac:dyDescent="0.5">
      <c r="A106" s="3" t="s">
        <v>63</v>
      </c>
      <c r="D106" s="2">
        <v>0</v>
      </c>
      <c r="E106" s="2">
        <v>0</v>
      </c>
      <c r="F106" s="2">
        <v>0</v>
      </c>
      <c r="G106" s="2">
        <v>1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1</v>
      </c>
      <c r="W106" s="2">
        <v>1</v>
      </c>
      <c r="X106" s="30">
        <v>1</v>
      </c>
    </row>
    <row r="107" spans="1:24" x14ac:dyDescent="0.5">
      <c r="A107" s="3" t="s">
        <v>1</v>
      </c>
      <c r="B107" s="2">
        <v>13</v>
      </c>
      <c r="C107" s="2">
        <v>11</v>
      </c>
      <c r="D107" s="2">
        <v>6</v>
      </c>
      <c r="E107" s="2">
        <v>6</v>
      </c>
      <c r="F107" s="2">
        <v>5</v>
      </c>
      <c r="G107" s="2">
        <v>4</v>
      </c>
      <c r="H107" s="2">
        <v>5</v>
      </c>
      <c r="I107" s="2">
        <v>5</v>
      </c>
      <c r="J107" s="2">
        <v>3</v>
      </c>
      <c r="K107" s="2">
        <v>10</v>
      </c>
      <c r="L107" s="2">
        <v>6</v>
      </c>
      <c r="M107" s="2">
        <v>11</v>
      </c>
      <c r="N107" s="2">
        <v>6</v>
      </c>
      <c r="O107" s="2">
        <v>9</v>
      </c>
      <c r="P107" s="2">
        <v>9</v>
      </c>
      <c r="Q107" s="2">
        <v>7</v>
      </c>
      <c r="R107" s="2">
        <v>5</v>
      </c>
      <c r="S107" s="2">
        <v>4</v>
      </c>
      <c r="T107" s="2">
        <v>4</v>
      </c>
      <c r="U107" s="2">
        <v>1</v>
      </c>
      <c r="V107" s="2">
        <v>1</v>
      </c>
      <c r="W107" s="2">
        <v>1</v>
      </c>
      <c r="X107" s="30">
        <v>1</v>
      </c>
    </row>
    <row r="108" spans="1:24" x14ac:dyDescent="0.5">
      <c r="A108" s="3" t="s">
        <v>2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1</v>
      </c>
      <c r="S108" s="2">
        <v>1</v>
      </c>
      <c r="T108" s="2">
        <v>1</v>
      </c>
      <c r="U108" s="2">
        <v>0</v>
      </c>
      <c r="V108" s="2">
        <v>0</v>
      </c>
      <c r="W108" s="2">
        <v>0</v>
      </c>
      <c r="X108" s="30">
        <v>0</v>
      </c>
    </row>
    <row r="109" spans="1:24" x14ac:dyDescent="0.5">
      <c r="A109" s="3" t="s">
        <v>274</v>
      </c>
      <c r="D109" s="2">
        <v>1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</row>
    <row r="110" spans="1:24" x14ac:dyDescent="0.5">
      <c r="A110" s="3" t="s">
        <v>130</v>
      </c>
      <c r="B110" s="2">
        <v>7</v>
      </c>
      <c r="C110" s="2">
        <v>3</v>
      </c>
      <c r="D110" s="2">
        <v>0</v>
      </c>
      <c r="E110" s="2">
        <v>0</v>
      </c>
      <c r="F110" s="2">
        <v>0</v>
      </c>
      <c r="G110" s="2">
        <v>0</v>
      </c>
      <c r="H110" s="2">
        <v>1</v>
      </c>
      <c r="I110" s="2">
        <v>1</v>
      </c>
      <c r="J110" s="2">
        <v>1</v>
      </c>
      <c r="K110" s="2">
        <v>1</v>
      </c>
      <c r="L110" s="2">
        <v>1</v>
      </c>
      <c r="M110" s="2">
        <v>1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30">
        <v>0</v>
      </c>
    </row>
    <row r="111" spans="1:24" x14ac:dyDescent="0.5">
      <c r="A111" s="3" t="s">
        <v>38</v>
      </c>
      <c r="B111" s="2">
        <v>16</v>
      </c>
      <c r="C111" s="2">
        <v>19</v>
      </c>
      <c r="D111" s="2">
        <v>22</v>
      </c>
      <c r="E111" s="2">
        <v>16</v>
      </c>
      <c r="F111" s="2">
        <v>17</v>
      </c>
      <c r="G111" s="2">
        <v>11</v>
      </c>
      <c r="H111" s="2">
        <v>8</v>
      </c>
      <c r="I111" s="2">
        <v>13</v>
      </c>
      <c r="J111" s="2">
        <v>14</v>
      </c>
      <c r="K111" s="2">
        <v>13</v>
      </c>
      <c r="L111" s="2">
        <v>11</v>
      </c>
      <c r="M111" s="2">
        <v>12</v>
      </c>
      <c r="N111" s="2">
        <v>12</v>
      </c>
      <c r="O111" s="2">
        <v>7</v>
      </c>
      <c r="P111" s="2">
        <v>7</v>
      </c>
      <c r="Q111" s="2">
        <v>7</v>
      </c>
      <c r="R111" s="2">
        <v>7</v>
      </c>
      <c r="S111" s="2">
        <v>6</v>
      </c>
      <c r="T111" s="2">
        <v>4</v>
      </c>
      <c r="U111" s="2">
        <v>4</v>
      </c>
      <c r="V111" s="2">
        <v>4</v>
      </c>
      <c r="W111" s="2">
        <v>3</v>
      </c>
      <c r="X111" s="30">
        <v>2</v>
      </c>
    </row>
    <row r="112" spans="1:24" x14ac:dyDescent="0.5">
      <c r="A112" s="3" t="s">
        <v>3</v>
      </c>
      <c r="B112" s="2">
        <v>1</v>
      </c>
      <c r="C112" s="2">
        <v>2</v>
      </c>
      <c r="D112" s="2">
        <v>1</v>
      </c>
      <c r="E112" s="2">
        <v>1</v>
      </c>
      <c r="F112" s="2">
        <v>1</v>
      </c>
      <c r="G112" s="2">
        <v>1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1</v>
      </c>
      <c r="S112" s="2">
        <v>1</v>
      </c>
      <c r="T112" s="2">
        <v>1</v>
      </c>
      <c r="U112" s="2">
        <v>1</v>
      </c>
      <c r="V112" s="2">
        <v>1</v>
      </c>
      <c r="W112" s="2">
        <v>0</v>
      </c>
      <c r="X112" s="30">
        <v>1</v>
      </c>
    </row>
    <row r="113" spans="1:24" x14ac:dyDescent="0.5">
      <c r="A113" s="3" t="s">
        <v>122</v>
      </c>
      <c r="B113" s="2">
        <v>42</v>
      </c>
      <c r="C113" s="2">
        <v>35</v>
      </c>
      <c r="D113" s="2">
        <v>26</v>
      </c>
      <c r="E113" s="2">
        <v>30</v>
      </c>
      <c r="F113" s="2">
        <v>27</v>
      </c>
      <c r="G113" s="2">
        <v>23</v>
      </c>
      <c r="H113" s="2">
        <v>19</v>
      </c>
      <c r="I113" s="2">
        <v>15</v>
      </c>
      <c r="J113" s="2">
        <v>8</v>
      </c>
      <c r="K113" s="2">
        <v>6</v>
      </c>
      <c r="L113" s="2">
        <v>14</v>
      </c>
      <c r="M113" s="2">
        <v>12</v>
      </c>
      <c r="N113" s="2">
        <v>9</v>
      </c>
      <c r="O113" s="2">
        <v>4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30">
        <v>0</v>
      </c>
    </row>
    <row r="114" spans="1:24" x14ac:dyDescent="0.5">
      <c r="A114" s="3" t="s">
        <v>99</v>
      </c>
      <c r="B114" s="2">
        <v>14</v>
      </c>
      <c r="C114" s="2">
        <v>7</v>
      </c>
      <c r="D114" s="2">
        <v>12</v>
      </c>
      <c r="E114" s="2">
        <v>11</v>
      </c>
      <c r="F114" s="2">
        <v>11</v>
      </c>
      <c r="G114" s="2">
        <v>15</v>
      </c>
      <c r="H114" s="2">
        <v>10</v>
      </c>
      <c r="I114" s="2">
        <v>4</v>
      </c>
      <c r="J114" s="2">
        <v>4</v>
      </c>
      <c r="K114" s="2">
        <v>5</v>
      </c>
      <c r="L114" s="2">
        <v>1</v>
      </c>
      <c r="M114" s="2">
        <v>1</v>
      </c>
      <c r="N114" s="2">
        <v>3</v>
      </c>
      <c r="O114" s="2">
        <v>1</v>
      </c>
      <c r="P114" s="2">
        <v>8</v>
      </c>
      <c r="Q114" s="2">
        <v>0</v>
      </c>
      <c r="R114" s="2">
        <v>0</v>
      </c>
      <c r="S114" s="2">
        <v>1</v>
      </c>
      <c r="T114" s="2">
        <v>0</v>
      </c>
      <c r="U114" s="2">
        <v>0</v>
      </c>
      <c r="V114" s="2">
        <v>0</v>
      </c>
      <c r="W114" s="2">
        <v>0</v>
      </c>
      <c r="X114" s="30">
        <v>0</v>
      </c>
    </row>
    <row r="115" spans="1:24" x14ac:dyDescent="0.5">
      <c r="A115" s="3" t="s">
        <v>185</v>
      </c>
      <c r="B115" s="2">
        <v>3</v>
      </c>
      <c r="C115" s="2">
        <v>3</v>
      </c>
      <c r="D115" s="2">
        <v>3</v>
      </c>
      <c r="E115" s="2">
        <v>3</v>
      </c>
      <c r="F115" s="2">
        <v>1</v>
      </c>
      <c r="G115" s="2">
        <v>1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30">
        <v>0</v>
      </c>
    </row>
    <row r="116" spans="1:24" x14ac:dyDescent="0.5">
      <c r="A116" s="3" t="s">
        <v>44</v>
      </c>
      <c r="B116" s="2">
        <v>11</v>
      </c>
      <c r="C116" s="2">
        <v>9</v>
      </c>
      <c r="D116" s="2">
        <v>5</v>
      </c>
      <c r="E116" s="2">
        <v>5</v>
      </c>
      <c r="F116" s="2">
        <v>8</v>
      </c>
      <c r="G116" s="2">
        <v>5</v>
      </c>
      <c r="H116" s="2">
        <v>3</v>
      </c>
      <c r="I116" s="2">
        <v>9</v>
      </c>
      <c r="J116" s="2">
        <v>10</v>
      </c>
      <c r="K116" s="2">
        <v>12</v>
      </c>
      <c r="L116" s="2">
        <v>9</v>
      </c>
      <c r="M116" s="2">
        <v>9</v>
      </c>
      <c r="N116" s="2">
        <v>8</v>
      </c>
      <c r="O116" s="2">
        <v>7</v>
      </c>
      <c r="P116" s="2">
        <v>9</v>
      </c>
      <c r="Q116" s="2">
        <v>9</v>
      </c>
      <c r="R116" s="2">
        <v>15</v>
      </c>
      <c r="S116" s="2">
        <v>19</v>
      </c>
      <c r="T116" s="2">
        <v>13</v>
      </c>
      <c r="U116" s="2">
        <v>11</v>
      </c>
      <c r="V116" s="2">
        <v>9</v>
      </c>
      <c r="W116" s="2">
        <v>9</v>
      </c>
      <c r="X116" s="30">
        <v>6</v>
      </c>
    </row>
    <row r="117" spans="1:24" x14ac:dyDescent="0.5">
      <c r="A117" s="3" t="s">
        <v>172</v>
      </c>
      <c r="B117" s="2">
        <v>2</v>
      </c>
      <c r="C117" s="2">
        <v>2</v>
      </c>
      <c r="D117" s="2">
        <v>2</v>
      </c>
      <c r="E117" s="2">
        <v>2</v>
      </c>
      <c r="F117" s="2">
        <v>1</v>
      </c>
      <c r="G117" s="2">
        <v>0</v>
      </c>
      <c r="H117" s="2">
        <v>0</v>
      </c>
      <c r="I117" s="2">
        <v>1</v>
      </c>
      <c r="J117" s="2">
        <v>2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30">
        <v>0</v>
      </c>
    </row>
    <row r="118" spans="1:24" x14ac:dyDescent="0.5">
      <c r="A118" s="3" t="s">
        <v>39</v>
      </c>
      <c r="B118" s="2">
        <v>1</v>
      </c>
      <c r="C118" s="2">
        <v>1</v>
      </c>
      <c r="D118" s="2">
        <v>1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4</v>
      </c>
      <c r="K118" s="2">
        <v>1</v>
      </c>
      <c r="L118" s="2">
        <v>1</v>
      </c>
      <c r="M118" s="2">
        <v>1</v>
      </c>
      <c r="N118" s="2">
        <v>1</v>
      </c>
      <c r="O118" s="2">
        <v>1</v>
      </c>
      <c r="P118" s="2">
        <v>1</v>
      </c>
      <c r="Q118" s="2">
        <v>2</v>
      </c>
      <c r="R118" s="2">
        <v>1</v>
      </c>
      <c r="S118" s="2">
        <v>1</v>
      </c>
      <c r="T118" s="2">
        <v>2</v>
      </c>
      <c r="U118" s="2">
        <v>2</v>
      </c>
      <c r="V118" s="2">
        <v>2</v>
      </c>
      <c r="W118" s="2">
        <v>1</v>
      </c>
      <c r="X118" s="30">
        <v>0</v>
      </c>
    </row>
    <row r="119" spans="1:24" x14ac:dyDescent="0.5">
      <c r="A119" s="3" t="s">
        <v>10</v>
      </c>
      <c r="B119" s="2">
        <v>2</v>
      </c>
      <c r="C119" s="2">
        <v>2</v>
      </c>
      <c r="D119" s="2">
        <v>2</v>
      </c>
      <c r="E119" s="2">
        <v>2</v>
      </c>
      <c r="F119" s="2">
        <v>2</v>
      </c>
      <c r="G119" s="2">
        <v>2</v>
      </c>
      <c r="H119" s="2">
        <v>2</v>
      </c>
      <c r="I119" s="2">
        <v>2</v>
      </c>
      <c r="J119" s="2">
        <v>2</v>
      </c>
      <c r="K119" s="2">
        <v>4</v>
      </c>
      <c r="L119" s="2">
        <v>4</v>
      </c>
      <c r="M119" s="2">
        <v>5</v>
      </c>
      <c r="N119" s="2">
        <v>4</v>
      </c>
      <c r="O119" s="2">
        <v>8</v>
      </c>
      <c r="P119" s="2">
        <v>6</v>
      </c>
      <c r="Q119" s="2">
        <v>7</v>
      </c>
      <c r="R119" s="2">
        <v>2</v>
      </c>
      <c r="S119" s="2">
        <v>1</v>
      </c>
      <c r="T119" s="2">
        <v>1</v>
      </c>
      <c r="U119" s="2">
        <v>0</v>
      </c>
      <c r="V119" s="2">
        <v>0</v>
      </c>
      <c r="W119" s="2">
        <v>0</v>
      </c>
      <c r="X119" s="30">
        <v>0</v>
      </c>
    </row>
    <row r="120" spans="1:24" x14ac:dyDescent="0.5">
      <c r="A120" s="3" t="s">
        <v>20</v>
      </c>
      <c r="B120" s="2">
        <v>17</v>
      </c>
      <c r="C120" s="2">
        <v>24</v>
      </c>
      <c r="D120" s="2">
        <v>17</v>
      </c>
      <c r="E120" s="2">
        <v>11</v>
      </c>
      <c r="F120" s="2">
        <v>4</v>
      </c>
      <c r="G120" s="2">
        <v>3</v>
      </c>
      <c r="H120" s="2">
        <v>4</v>
      </c>
      <c r="I120" s="2">
        <v>2</v>
      </c>
      <c r="J120" s="2">
        <v>1</v>
      </c>
      <c r="K120" s="2">
        <v>2</v>
      </c>
      <c r="L120" s="2">
        <v>2</v>
      </c>
      <c r="M120" s="2">
        <v>3</v>
      </c>
      <c r="N120" s="2">
        <v>4</v>
      </c>
      <c r="O120" s="2">
        <v>4</v>
      </c>
      <c r="P120" s="2">
        <v>5</v>
      </c>
      <c r="Q120" s="2">
        <v>2</v>
      </c>
      <c r="R120" s="2">
        <v>3</v>
      </c>
      <c r="S120" s="2">
        <v>6</v>
      </c>
      <c r="T120" s="2">
        <v>5</v>
      </c>
      <c r="U120" s="2">
        <v>3</v>
      </c>
      <c r="V120" s="2">
        <v>3</v>
      </c>
      <c r="W120" s="2">
        <v>4</v>
      </c>
      <c r="X120" s="30">
        <v>6</v>
      </c>
    </row>
    <row r="121" spans="1:24" x14ac:dyDescent="0.5">
      <c r="A121" s="3" t="s">
        <v>126</v>
      </c>
      <c r="B121" s="2">
        <v>1</v>
      </c>
      <c r="D121" s="2">
        <v>8</v>
      </c>
      <c r="E121" s="2">
        <v>6</v>
      </c>
      <c r="F121" s="2">
        <v>9</v>
      </c>
      <c r="G121" s="2">
        <v>3</v>
      </c>
      <c r="H121" s="2">
        <v>0</v>
      </c>
      <c r="I121" s="2">
        <v>2</v>
      </c>
      <c r="J121" s="2">
        <v>2</v>
      </c>
      <c r="K121" s="2">
        <v>1</v>
      </c>
      <c r="L121" s="2">
        <v>2</v>
      </c>
      <c r="M121" s="2">
        <v>13</v>
      </c>
      <c r="N121" s="2">
        <v>15</v>
      </c>
      <c r="O121" s="2">
        <v>17</v>
      </c>
      <c r="P121" s="2">
        <v>19</v>
      </c>
      <c r="Q121" s="2">
        <v>14</v>
      </c>
      <c r="R121" s="2">
        <v>18</v>
      </c>
      <c r="S121" s="2">
        <v>19</v>
      </c>
      <c r="T121" s="2">
        <v>9</v>
      </c>
      <c r="U121" s="2">
        <v>15</v>
      </c>
      <c r="V121" s="2">
        <v>13</v>
      </c>
      <c r="W121" s="2">
        <v>9</v>
      </c>
      <c r="X121" s="30">
        <v>4</v>
      </c>
    </row>
    <row r="122" spans="1:24" x14ac:dyDescent="0.5">
      <c r="A122" s="3" t="s">
        <v>62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1</v>
      </c>
      <c r="R122" s="2">
        <v>1</v>
      </c>
      <c r="S122" s="2">
        <v>1</v>
      </c>
      <c r="T122" s="2">
        <v>1</v>
      </c>
      <c r="U122" s="2">
        <v>1</v>
      </c>
      <c r="V122" s="2">
        <v>1</v>
      </c>
      <c r="W122" s="2">
        <v>1</v>
      </c>
      <c r="X122" s="30">
        <v>0</v>
      </c>
    </row>
    <row r="123" spans="1:24" x14ac:dyDescent="0.5">
      <c r="A123" s="3" t="s">
        <v>56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1</v>
      </c>
      <c r="L123" s="2">
        <v>1</v>
      </c>
      <c r="M123" s="2">
        <v>0</v>
      </c>
      <c r="N123" s="2">
        <v>1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1</v>
      </c>
      <c r="U123" s="2">
        <v>1</v>
      </c>
      <c r="V123" s="2">
        <v>0</v>
      </c>
      <c r="W123" s="2">
        <v>0</v>
      </c>
      <c r="X123" s="30">
        <v>0</v>
      </c>
    </row>
    <row r="124" spans="1:24" x14ac:dyDescent="0.5">
      <c r="A124" s="3" t="s">
        <v>125</v>
      </c>
      <c r="B124" s="2">
        <v>6</v>
      </c>
      <c r="C124" s="2">
        <v>8</v>
      </c>
      <c r="D124" s="2">
        <v>9</v>
      </c>
      <c r="E124" s="2">
        <v>8</v>
      </c>
      <c r="F124" s="2">
        <v>9</v>
      </c>
      <c r="G124" s="2">
        <v>9</v>
      </c>
      <c r="H124" s="2">
        <v>7</v>
      </c>
      <c r="I124" s="2">
        <v>4</v>
      </c>
      <c r="J124" s="2">
        <v>4</v>
      </c>
      <c r="K124" s="2">
        <v>1</v>
      </c>
      <c r="L124" s="2">
        <v>4</v>
      </c>
      <c r="M124" s="2">
        <v>3</v>
      </c>
      <c r="N124" s="2">
        <v>3</v>
      </c>
      <c r="O124" s="2">
        <v>3</v>
      </c>
      <c r="P124" s="2">
        <v>4</v>
      </c>
      <c r="Q124" s="2">
        <v>3</v>
      </c>
      <c r="R124" s="2">
        <v>2</v>
      </c>
      <c r="S124" s="2">
        <v>2</v>
      </c>
      <c r="T124" s="2">
        <v>1</v>
      </c>
      <c r="U124" s="2">
        <v>1</v>
      </c>
      <c r="V124" s="2">
        <v>1</v>
      </c>
      <c r="W124" s="2">
        <v>0</v>
      </c>
      <c r="X124" s="30">
        <v>1</v>
      </c>
    </row>
    <row r="125" spans="1:24" x14ac:dyDescent="0.5">
      <c r="A125" s="3" t="s">
        <v>57</v>
      </c>
      <c r="D125" s="2">
        <v>0</v>
      </c>
      <c r="E125" s="2">
        <v>1</v>
      </c>
      <c r="F125" s="2">
        <v>0</v>
      </c>
      <c r="G125" s="2">
        <v>2</v>
      </c>
      <c r="H125" s="2">
        <v>2</v>
      </c>
      <c r="I125" s="2">
        <v>3</v>
      </c>
      <c r="J125" s="2">
        <v>3</v>
      </c>
      <c r="K125" s="2">
        <v>3</v>
      </c>
      <c r="L125" s="2">
        <v>2</v>
      </c>
      <c r="M125" s="2">
        <v>2</v>
      </c>
      <c r="N125" s="2">
        <v>1</v>
      </c>
      <c r="O125" s="2">
        <v>2</v>
      </c>
      <c r="P125" s="2">
        <v>0</v>
      </c>
      <c r="Q125" s="2">
        <v>0</v>
      </c>
      <c r="R125" s="2">
        <v>0</v>
      </c>
      <c r="S125" s="2">
        <v>0</v>
      </c>
      <c r="T125" s="2">
        <v>1</v>
      </c>
      <c r="U125" s="2">
        <v>1</v>
      </c>
      <c r="V125" s="2">
        <v>4</v>
      </c>
      <c r="W125" s="2">
        <v>3</v>
      </c>
      <c r="X125" s="30">
        <v>3</v>
      </c>
    </row>
    <row r="126" spans="1:24" x14ac:dyDescent="0.5">
      <c r="A126" s="3" t="s">
        <v>96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2</v>
      </c>
      <c r="N126" s="2">
        <v>2</v>
      </c>
      <c r="O126" s="2">
        <v>2</v>
      </c>
      <c r="P126" s="2">
        <v>2</v>
      </c>
      <c r="Q126" s="2">
        <v>2</v>
      </c>
      <c r="R126" s="2">
        <v>2</v>
      </c>
      <c r="S126" s="2">
        <v>1</v>
      </c>
      <c r="T126" s="2">
        <v>0</v>
      </c>
      <c r="U126" s="2">
        <v>0</v>
      </c>
      <c r="V126" s="2">
        <v>0</v>
      </c>
      <c r="W126" s="2">
        <v>0</v>
      </c>
      <c r="X126" s="30">
        <v>0</v>
      </c>
    </row>
    <row r="127" spans="1:24" x14ac:dyDescent="0.5">
      <c r="A127" s="3" t="s">
        <v>8</v>
      </c>
      <c r="B127" s="2">
        <v>1</v>
      </c>
      <c r="C127" s="2">
        <v>1</v>
      </c>
      <c r="D127" s="2">
        <v>1</v>
      </c>
      <c r="E127" s="2">
        <v>1</v>
      </c>
      <c r="F127" s="2">
        <v>1</v>
      </c>
      <c r="G127" s="2">
        <v>1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1</v>
      </c>
      <c r="P127" s="2">
        <v>0</v>
      </c>
      <c r="Q127" s="2">
        <v>1</v>
      </c>
      <c r="R127" s="2">
        <v>2</v>
      </c>
      <c r="S127" s="2">
        <v>3</v>
      </c>
      <c r="T127" s="2">
        <v>4</v>
      </c>
      <c r="U127" s="2">
        <v>4</v>
      </c>
      <c r="V127" s="2">
        <v>3</v>
      </c>
      <c r="W127" s="2">
        <v>0</v>
      </c>
      <c r="X127" s="30">
        <v>0</v>
      </c>
    </row>
    <row r="128" spans="1:24" x14ac:dyDescent="0.5">
      <c r="A128" s="3" t="s">
        <v>4</v>
      </c>
      <c r="B128" s="2">
        <v>3</v>
      </c>
      <c r="C128" s="2">
        <v>3</v>
      </c>
      <c r="D128" s="2">
        <v>3</v>
      </c>
      <c r="E128" s="2">
        <v>3</v>
      </c>
      <c r="F128" s="2">
        <v>3</v>
      </c>
      <c r="G128" s="2">
        <v>2</v>
      </c>
      <c r="H128" s="2">
        <v>2</v>
      </c>
      <c r="I128" s="2">
        <v>2</v>
      </c>
      <c r="J128" s="2">
        <v>2</v>
      </c>
      <c r="K128" s="2">
        <v>2</v>
      </c>
      <c r="L128" s="2">
        <v>2</v>
      </c>
      <c r="M128" s="2">
        <v>1</v>
      </c>
      <c r="N128" s="2">
        <v>1</v>
      </c>
      <c r="O128" s="2">
        <v>1</v>
      </c>
      <c r="P128" s="2">
        <v>1</v>
      </c>
      <c r="Q128" s="2">
        <v>1</v>
      </c>
      <c r="R128" s="2">
        <v>1</v>
      </c>
      <c r="S128" s="2">
        <v>1</v>
      </c>
      <c r="T128" s="2">
        <v>1</v>
      </c>
      <c r="U128" s="2">
        <v>1</v>
      </c>
      <c r="V128" s="2">
        <v>0</v>
      </c>
      <c r="W128" s="2">
        <v>0</v>
      </c>
      <c r="X128" s="30">
        <v>0</v>
      </c>
    </row>
    <row r="129" spans="1:24" x14ac:dyDescent="0.5">
      <c r="A129" s="3" t="s">
        <v>149</v>
      </c>
      <c r="B129" s="2">
        <v>1</v>
      </c>
      <c r="C129" s="2">
        <v>1</v>
      </c>
      <c r="D129" s="2">
        <v>1</v>
      </c>
      <c r="E129" s="2">
        <v>1</v>
      </c>
      <c r="F129" s="2">
        <v>1</v>
      </c>
      <c r="G129" s="2">
        <v>2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30">
        <v>0</v>
      </c>
    </row>
    <row r="130" spans="1:24" x14ac:dyDescent="0.5">
      <c r="A130" s="3" t="s">
        <v>69</v>
      </c>
      <c r="D130" s="2">
        <v>0</v>
      </c>
      <c r="E130" s="2">
        <v>0</v>
      </c>
      <c r="F130" s="2">
        <v>1</v>
      </c>
      <c r="G130" s="2">
        <v>0</v>
      </c>
      <c r="H130" s="2">
        <v>0</v>
      </c>
      <c r="I130" s="2">
        <v>0</v>
      </c>
      <c r="J130" s="2">
        <v>1</v>
      </c>
      <c r="K130" s="2">
        <v>1</v>
      </c>
      <c r="L130" s="2">
        <v>1</v>
      </c>
      <c r="M130" s="2">
        <v>1</v>
      </c>
      <c r="N130" s="2">
        <v>2</v>
      </c>
      <c r="O130" s="2">
        <v>3</v>
      </c>
      <c r="P130" s="2">
        <v>3</v>
      </c>
      <c r="Q130" s="2">
        <v>1</v>
      </c>
      <c r="R130" s="2">
        <v>1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30">
        <v>1</v>
      </c>
    </row>
    <row r="132" spans="1:24" x14ac:dyDescent="0.5">
      <c r="X132" s="30"/>
    </row>
    <row r="133" spans="1:24" x14ac:dyDescent="0.5">
      <c r="O133" s="30"/>
      <c r="P133" s="30"/>
      <c r="Q133" s="30"/>
      <c r="R133" s="30"/>
      <c r="S133" s="30"/>
      <c r="T133" s="30"/>
      <c r="U133" s="30"/>
      <c r="V133" s="30"/>
      <c r="W133" s="30"/>
      <c r="X133" s="30"/>
    </row>
    <row r="134" spans="1:24" x14ac:dyDescent="0.5">
      <c r="O134" s="30"/>
      <c r="P134" s="30"/>
      <c r="Q134" s="30"/>
      <c r="R134" s="30"/>
      <c r="S134" s="30"/>
      <c r="T134" s="30"/>
      <c r="U134" s="30"/>
      <c r="V134" s="30"/>
      <c r="W134" s="30"/>
      <c r="X134" s="30"/>
    </row>
    <row r="135" spans="1:24" x14ac:dyDescent="0.5">
      <c r="O135" s="30"/>
      <c r="P135" s="30"/>
      <c r="Q135" s="30"/>
      <c r="R135" s="30"/>
      <c r="S135" s="30"/>
      <c r="T135" s="30"/>
      <c r="U135" s="30"/>
      <c r="V135" s="30"/>
      <c r="W135" s="30"/>
      <c r="X135" s="30"/>
    </row>
    <row r="136" spans="1:24" x14ac:dyDescent="0.5">
      <c r="O136" s="30"/>
      <c r="P136" s="30"/>
      <c r="Q136" s="30"/>
      <c r="R136" s="30"/>
      <c r="S136" s="30"/>
      <c r="T136" s="30"/>
      <c r="U136" s="30"/>
      <c r="V136" s="30"/>
      <c r="W136" s="30"/>
      <c r="X136" s="30"/>
    </row>
    <row r="137" spans="1:24" x14ac:dyDescent="0.5">
      <c r="O137" s="30"/>
      <c r="P137" s="30"/>
      <c r="Q137" s="30"/>
      <c r="R137" s="30"/>
      <c r="S137" s="30"/>
      <c r="T137" s="30"/>
      <c r="U137" s="30"/>
      <c r="V137" s="30"/>
      <c r="W137" s="30"/>
      <c r="X137" s="30"/>
    </row>
    <row r="138" spans="1:24" x14ac:dyDescent="0.5">
      <c r="O138" s="30"/>
      <c r="P138" s="30"/>
      <c r="Q138" s="30"/>
      <c r="R138" s="30"/>
      <c r="S138" s="30"/>
      <c r="T138" s="30"/>
      <c r="U138" s="30"/>
      <c r="V138" s="30"/>
      <c r="W138" s="30"/>
      <c r="X138" s="30"/>
    </row>
    <row r="139" spans="1:24" x14ac:dyDescent="0.5">
      <c r="O139" s="30"/>
      <c r="P139" s="30"/>
      <c r="Q139" s="30"/>
      <c r="R139" s="30"/>
      <c r="S139" s="30"/>
      <c r="T139" s="30"/>
      <c r="U139" s="30"/>
      <c r="V139" s="30"/>
      <c r="W139" s="30"/>
      <c r="X139" s="30"/>
    </row>
    <row r="140" spans="1:24" x14ac:dyDescent="0.5">
      <c r="O140" s="30"/>
      <c r="P140" s="30"/>
      <c r="Q140" s="30"/>
      <c r="R140" s="30"/>
      <c r="S140" s="30"/>
      <c r="T140" s="30"/>
      <c r="U140" s="30"/>
      <c r="V140" s="30"/>
      <c r="W140" s="30"/>
      <c r="X140" s="30"/>
    </row>
    <row r="141" spans="1:24" x14ac:dyDescent="0.5">
      <c r="O141" s="30"/>
      <c r="P141" s="30"/>
      <c r="Q141" s="30"/>
      <c r="R141" s="30"/>
      <c r="S141" s="30"/>
      <c r="T141" s="30"/>
      <c r="U141" s="30"/>
      <c r="V141" s="30"/>
      <c r="W141" s="30"/>
      <c r="X141" s="30"/>
    </row>
    <row r="142" spans="1:24" x14ac:dyDescent="0.5">
      <c r="O142" s="30"/>
      <c r="P142" s="30"/>
      <c r="Q142" s="30"/>
      <c r="R142" s="30"/>
      <c r="S142" s="30"/>
      <c r="T142" s="30"/>
      <c r="U142" s="30"/>
      <c r="V142" s="30"/>
      <c r="W142" s="30"/>
      <c r="X142" s="30"/>
    </row>
    <row r="143" spans="1:24" x14ac:dyDescent="0.5">
      <c r="O143" s="30"/>
      <c r="P143" s="30"/>
      <c r="Q143" s="30"/>
      <c r="R143" s="30"/>
      <c r="S143" s="30"/>
      <c r="T143" s="30"/>
      <c r="U143" s="30"/>
      <c r="V143" s="30"/>
      <c r="W143" s="30"/>
      <c r="X143" s="30"/>
    </row>
    <row r="144" spans="1:24" x14ac:dyDescent="0.5">
      <c r="O144" s="30"/>
      <c r="P144" s="30"/>
      <c r="Q144" s="30"/>
      <c r="R144" s="30"/>
      <c r="S144" s="30"/>
      <c r="T144" s="30"/>
      <c r="U144" s="30"/>
      <c r="V144" s="30"/>
      <c r="W144" s="30"/>
      <c r="X144" s="30"/>
    </row>
    <row r="145" spans="15:24" x14ac:dyDescent="0.5">
      <c r="O145" s="30"/>
      <c r="P145" s="30"/>
      <c r="Q145" s="30"/>
      <c r="R145" s="30"/>
      <c r="S145" s="30"/>
      <c r="T145" s="30"/>
      <c r="U145" s="30"/>
      <c r="V145" s="30"/>
      <c r="W145" s="30"/>
      <c r="X145" s="30"/>
    </row>
    <row r="146" spans="15:24" x14ac:dyDescent="0.5">
      <c r="O146" s="30"/>
      <c r="P146" s="30"/>
      <c r="Q146" s="30"/>
      <c r="R146" s="30"/>
      <c r="S146" s="30"/>
      <c r="T146" s="30"/>
      <c r="U146" s="30"/>
      <c r="V146" s="30"/>
      <c r="W146" s="30"/>
      <c r="X146" s="30"/>
    </row>
    <row r="147" spans="15:24" x14ac:dyDescent="0.5">
      <c r="O147" s="30"/>
      <c r="P147" s="30"/>
      <c r="Q147" s="30"/>
      <c r="R147" s="30"/>
      <c r="S147" s="30"/>
      <c r="T147" s="30"/>
      <c r="U147" s="30"/>
      <c r="V147" s="30"/>
      <c r="W147" s="30"/>
      <c r="X147" s="30"/>
    </row>
    <row r="148" spans="15:24" x14ac:dyDescent="0.5">
      <c r="O148" s="30"/>
      <c r="P148" s="30"/>
      <c r="Q148" s="30"/>
      <c r="R148" s="30"/>
      <c r="S148" s="30"/>
      <c r="T148" s="30"/>
      <c r="U148" s="30"/>
      <c r="V148" s="30"/>
      <c r="W148" s="30"/>
      <c r="X148" s="30"/>
    </row>
    <row r="149" spans="15:24" x14ac:dyDescent="0.5">
      <c r="O149" s="30"/>
      <c r="P149" s="30"/>
      <c r="Q149" s="30"/>
      <c r="R149" s="30"/>
      <c r="S149" s="30"/>
      <c r="T149" s="30"/>
      <c r="U149" s="30"/>
      <c r="V149" s="30"/>
      <c r="W149" s="30"/>
      <c r="X149" s="30"/>
    </row>
    <row r="150" spans="15:24" x14ac:dyDescent="0.5">
      <c r="O150" s="30"/>
      <c r="P150" s="30"/>
      <c r="Q150" s="30"/>
      <c r="R150" s="30"/>
      <c r="S150" s="30"/>
      <c r="T150" s="30"/>
      <c r="U150" s="30"/>
      <c r="V150" s="30"/>
      <c r="W150" s="30"/>
      <c r="X150" s="30"/>
    </row>
    <row r="151" spans="15:24" x14ac:dyDescent="0.5">
      <c r="O151" s="30"/>
      <c r="P151" s="30"/>
      <c r="Q151" s="30"/>
      <c r="R151" s="30"/>
      <c r="S151" s="30"/>
      <c r="T151" s="30"/>
      <c r="U151" s="30"/>
      <c r="V151" s="30"/>
      <c r="W151" s="30"/>
      <c r="X151" s="30"/>
    </row>
    <row r="152" spans="15:24" x14ac:dyDescent="0.5">
      <c r="O152" s="30"/>
      <c r="P152" s="30"/>
      <c r="Q152" s="30"/>
      <c r="R152" s="30"/>
      <c r="S152" s="30"/>
      <c r="T152" s="30"/>
      <c r="U152" s="30"/>
      <c r="V152" s="30"/>
      <c r="W152" s="30"/>
      <c r="X152" s="30"/>
    </row>
    <row r="153" spans="15:24" x14ac:dyDescent="0.5">
      <c r="O153" s="30"/>
      <c r="P153" s="30"/>
      <c r="Q153" s="30"/>
      <c r="R153" s="30"/>
      <c r="S153" s="30"/>
      <c r="T153" s="30"/>
      <c r="U153" s="30"/>
      <c r="V153" s="30"/>
      <c r="W153" s="30"/>
      <c r="X153" s="30"/>
    </row>
    <row r="154" spans="15:24" x14ac:dyDescent="0.5">
      <c r="O154" s="30"/>
      <c r="P154" s="30"/>
      <c r="Q154" s="30"/>
      <c r="R154" s="30"/>
      <c r="S154" s="30"/>
      <c r="T154" s="30"/>
      <c r="U154" s="30"/>
      <c r="V154" s="30"/>
      <c r="W154" s="30"/>
      <c r="X154" s="30"/>
    </row>
    <row r="155" spans="15:24" x14ac:dyDescent="0.5">
      <c r="O155" s="30"/>
      <c r="P155" s="30"/>
      <c r="Q155" s="30"/>
      <c r="R155" s="30"/>
      <c r="S155" s="30"/>
      <c r="T155" s="30"/>
      <c r="U155" s="30"/>
      <c r="V155" s="30"/>
      <c r="W155" s="30"/>
      <c r="X155" s="30"/>
    </row>
    <row r="156" spans="15:24" x14ac:dyDescent="0.5">
      <c r="O156" s="30"/>
      <c r="P156" s="30"/>
      <c r="Q156" s="30"/>
      <c r="R156" s="30"/>
      <c r="S156" s="30"/>
      <c r="T156" s="30"/>
      <c r="U156" s="30"/>
      <c r="V156" s="30"/>
      <c r="W156" s="30"/>
      <c r="X156" s="30"/>
    </row>
    <row r="157" spans="15:24" x14ac:dyDescent="0.5">
      <c r="O157" s="30"/>
      <c r="P157" s="30"/>
      <c r="Q157" s="30"/>
      <c r="R157" s="30"/>
      <c r="S157" s="30"/>
      <c r="T157" s="30"/>
      <c r="U157" s="30"/>
      <c r="V157" s="30"/>
      <c r="W157" s="30"/>
      <c r="X157" s="30"/>
    </row>
    <row r="158" spans="15:24" x14ac:dyDescent="0.5">
      <c r="O158" s="30"/>
      <c r="P158" s="30"/>
      <c r="Q158" s="30"/>
      <c r="R158" s="30"/>
      <c r="S158" s="30"/>
      <c r="T158" s="30"/>
      <c r="U158" s="30"/>
      <c r="V158" s="30"/>
      <c r="W158" s="30"/>
      <c r="X158" s="30"/>
    </row>
    <row r="159" spans="15:24" x14ac:dyDescent="0.5">
      <c r="O159" s="30"/>
      <c r="P159" s="30"/>
      <c r="Q159" s="30"/>
      <c r="R159" s="30"/>
      <c r="S159" s="30"/>
      <c r="T159" s="30"/>
      <c r="U159" s="30"/>
      <c r="V159" s="30"/>
      <c r="W159" s="30"/>
      <c r="X159" s="30"/>
    </row>
    <row r="160" spans="15:24" x14ac:dyDescent="0.5">
      <c r="O160" s="30"/>
      <c r="P160" s="30"/>
      <c r="Q160" s="30"/>
      <c r="R160" s="30"/>
      <c r="S160" s="30"/>
      <c r="T160" s="30"/>
      <c r="U160" s="30"/>
      <c r="V160" s="30"/>
      <c r="W160" s="30"/>
      <c r="X160" s="30"/>
    </row>
    <row r="161" spans="15:24" x14ac:dyDescent="0.5">
      <c r="O161" s="30"/>
      <c r="P161" s="30"/>
      <c r="Q161" s="30"/>
      <c r="R161" s="30"/>
      <c r="S161" s="30"/>
      <c r="T161" s="30"/>
      <c r="U161" s="30"/>
      <c r="V161" s="30"/>
      <c r="W161" s="30"/>
      <c r="X161" s="30"/>
    </row>
    <row r="162" spans="15:24" x14ac:dyDescent="0.5">
      <c r="O162" s="30"/>
      <c r="P162" s="30"/>
      <c r="Q162" s="30"/>
      <c r="R162" s="30"/>
      <c r="S162" s="30"/>
      <c r="T162" s="30"/>
      <c r="U162" s="30"/>
      <c r="V162" s="30"/>
      <c r="W162" s="30"/>
      <c r="X162" s="30"/>
    </row>
    <row r="163" spans="15:24" x14ac:dyDescent="0.5">
      <c r="O163" s="30"/>
      <c r="P163" s="30"/>
      <c r="Q163" s="30"/>
      <c r="R163" s="30"/>
      <c r="S163" s="30"/>
      <c r="T163" s="30"/>
      <c r="U163" s="30"/>
      <c r="V163" s="30"/>
      <c r="W163" s="30"/>
      <c r="X163" s="30"/>
    </row>
    <row r="164" spans="15:24" x14ac:dyDescent="0.5">
      <c r="O164" s="30"/>
      <c r="P164" s="30"/>
      <c r="Q164" s="30"/>
      <c r="R164" s="30"/>
      <c r="S164" s="30"/>
      <c r="T164" s="30"/>
      <c r="U164" s="30"/>
      <c r="V164" s="30"/>
      <c r="W164" s="30"/>
      <c r="X164" s="30"/>
    </row>
    <row r="165" spans="15:24" x14ac:dyDescent="0.5">
      <c r="O165" s="30"/>
      <c r="P165" s="30"/>
      <c r="Q165" s="30"/>
      <c r="R165" s="30"/>
      <c r="S165" s="30"/>
      <c r="T165" s="30"/>
      <c r="U165" s="30"/>
      <c r="V165" s="30"/>
      <c r="W165" s="30"/>
      <c r="X165" s="30"/>
    </row>
    <row r="166" spans="15:24" x14ac:dyDescent="0.5">
      <c r="O166" s="30"/>
      <c r="P166" s="30"/>
      <c r="Q166" s="30"/>
      <c r="R166" s="30"/>
      <c r="S166" s="30"/>
      <c r="T166" s="30"/>
      <c r="U166" s="30"/>
      <c r="V166" s="30"/>
      <c r="W166" s="30"/>
      <c r="X166" s="30"/>
    </row>
    <row r="167" spans="15:24" x14ac:dyDescent="0.5">
      <c r="O167" s="30"/>
      <c r="P167" s="30"/>
      <c r="Q167" s="30"/>
      <c r="R167" s="30"/>
      <c r="S167" s="30"/>
      <c r="T167" s="30"/>
      <c r="U167" s="30"/>
      <c r="V167" s="30"/>
      <c r="W167" s="30"/>
      <c r="X167" s="30"/>
    </row>
    <row r="168" spans="15:24" x14ac:dyDescent="0.5">
      <c r="O168" s="30"/>
      <c r="P168" s="30"/>
      <c r="Q168" s="30"/>
      <c r="R168" s="30"/>
      <c r="S168" s="30"/>
      <c r="T168" s="30"/>
      <c r="U168" s="30"/>
      <c r="V168" s="30"/>
      <c r="W168" s="30"/>
      <c r="X168" s="30"/>
    </row>
    <row r="169" spans="15:24" x14ac:dyDescent="0.5">
      <c r="O169" s="30"/>
      <c r="P169" s="30"/>
      <c r="Q169" s="30"/>
      <c r="R169" s="30"/>
      <c r="S169" s="30"/>
      <c r="T169" s="30"/>
      <c r="U169" s="30"/>
      <c r="V169" s="30"/>
      <c r="W169" s="30"/>
      <c r="X169" s="30"/>
    </row>
    <row r="170" spans="15:24" x14ac:dyDescent="0.5">
      <c r="O170" s="30"/>
      <c r="P170" s="30"/>
      <c r="Q170" s="30"/>
      <c r="R170" s="30"/>
      <c r="S170" s="30"/>
      <c r="T170" s="30"/>
      <c r="U170" s="30"/>
      <c r="V170" s="30"/>
      <c r="W170" s="30"/>
      <c r="X170" s="30"/>
    </row>
    <row r="171" spans="15:24" x14ac:dyDescent="0.5">
      <c r="O171" s="30"/>
      <c r="P171" s="30"/>
      <c r="Q171" s="30"/>
      <c r="R171" s="30"/>
      <c r="S171" s="30"/>
      <c r="T171" s="30"/>
      <c r="U171" s="30"/>
      <c r="V171" s="30"/>
      <c r="W171" s="30"/>
      <c r="X171" s="30"/>
    </row>
    <row r="172" spans="15:24" x14ac:dyDescent="0.5">
      <c r="O172" s="30"/>
      <c r="P172" s="30"/>
      <c r="Q172" s="30"/>
      <c r="R172" s="30"/>
      <c r="S172" s="30"/>
      <c r="T172" s="30"/>
      <c r="U172" s="30"/>
      <c r="V172" s="30"/>
      <c r="W172" s="30"/>
      <c r="X172" s="30"/>
    </row>
    <row r="173" spans="15:24" x14ac:dyDescent="0.5">
      <c r="O173" s="30"/>
      <c r="P173" s="30"/>
      <c r="Q173" s="30"/>
      <c r="R173" s="30"/>
      <c r="S173" s="30"/>
      <c r="T173" s="30"/>
      <c r="U173" s="30"/>
      <c r="V173" s="30"/>
      <c r="W173" s="30"/>
      <c r="X173" s="30"/>
    </row>
    <row r="174" spans="15:24" x14ac:dyDescent="0.5">
      <c r="O174" s="30"/>
      <c r="P174" s="30"/>
      <c r="Q174" s="30"/>
      <c r="R174" s="30"/>
      <c r="S174" s="30"/>
      <c r="T174" s="30"/>
      <c r="U174" s="30"/>
      <c r="V174" s="30"/>
      <c r="W174" s="30"/>
      <c r="X174" s="30"/>
    </row>
    <row r="175" spans="15:24" x14ac:dyDescent="0.5">
      <c r="O175" s="30"/>
      <c r="P175" s="30"/>
      <c r="Q175" s="30"/>
      <c r="R175" s="30"/>
      <c r="S175" s="30"/>
      <c r="T175" s="30"/>
      <c r="U175" s="30"/>
      <c r="V175" s="30"/>
      <c r="W175" s="30"/>
      <c r="X175" s="30"/>
    </row>
    <row r="176" spans="15:24" x14ac:dyDescent="0.5">
      <c r="O176" s="30"/>
      <c r="P176" s="30"/>
      <c r="Q176" s="30"/>
      <c r="R176" s="30"/>
      <c r="S176" s="30"/>
      <c r="T176" s="30"/>
      <c r="U176" s="30"/>
      <c r="V176" s="30"/>
      <c r="W176" s="30"/>
      <c r="X176" s="30"/>
    </row>
    <row r="177" spans="15:24" x14ac:dyDescent="0.5">
      <c r="O177" s="30"/>
      <c r="P177" s="30"/>
      <c r="Q177" s="30"/>
      <c r="R177" s="30"/>
      <c r="S177" s="30"/>
      <c r="T177" s="30"/>
      <c r="U177" s="30"/>
      <c r="V177" s="30"/>
      <c r="W177" s="30"/>
      <c r="X177" s="30"/>
    </row>
    <row r="178" spans="15:24" x14ac:dyDescent="0.5">
      <c r="O178" s="30"/>
      <c r="P178" s="30"/>
      <c r="Q178" s="30"/>
      <c r="R178" s="30"/>
      <c r="S178" s="30"/>
      <c r="T178" s="30"/>
      <c r="U178" s="30"/>
      <c r="V178" s="30"/>
      <c r="W178" s="30"/>
      <c r="X178" s="30"/>
    </row>
    <row r="179" spans="15:24" x14ac:dyDescent="0.5">
      <c r="O179" s="30"/>
      <c r="P179" s="30"/>
      <c r="Q179" s="30"/>
      <c r="R179" s="30"/>
      <c r="S179" s="30"/>
      <c r="T179" s="30"/>
      <c r="U179" s="30"/>
      <c r="V179" s="30"/>
      <c r="W179" s="30"/>
      <c r="X179" s="30"/>
    </row>
    <row r="180" spans="15:24" x14ac:dyDescent="0.5">
      <c r="O180" s="30"/>
      <c r="P180" s="30"/>
      <c r="Q180" s="30"/>
      <c r="R180" s="30"/>
      <c r="S180" s="30"/>
      <c r="T180" s="30"/>
      <c r="U180" s="30"/>
      <c r="V180" s="30"/>
      <c r="W180" s="30"/>
      <c r="X180" s="30"/>
    </row>
    <row r="181" spans="15:24" x14ac:dyDescent="0.5">
      <c r="O181" s="30"/>
      <c r="P181" s="30"/>
      <c r="Q181" s="30"/>
      <c r="R181" s="30"/>
      <c r="S181" s="30"/>
      <c r="T181" s="30"/>
      <c r="U181" s="30"/>
      <c r="V181" s="30"/>
      <c r="W181" s="30"/>
      <c r="X181" s="30"/>
    </row>
    <row r="182" spans="15:24" x14ac:dyDescent="0.5">
      <c r="O182" s="30"/>
      <c r="P182" s="30"/>
      <c r="Q182" s="30"/>
      <c r="R182" s="30"/>
      <c r="S182" s="30"/>
      <c r="T182" s="30"/>
      <c r="U182" s="30"/>
      <c r="V182" s="30"/>
      <c r="W182" s="30"/>
      <c r="X182" s="30"/>
    </row>
    <row r="183" spans="15:24" x14ac:dyDescent="0.5">
      <c r="O183" s="30"/>
      <c r="P183" s="30"/>
      <c r="Q183" s="30"/>
      <c r="R183" s="30"/>
      <c r="S183" s="30"/>
      <c r="T183" s="30"/>
      <c r="U183" s="30"/>
      <c r="V183" s="30"/>
      <c r="W183" s="30"/>
      <c r="X183" s="30"/>
    </row>
    <row r="184" spans="15:24" x14ac:dyDescent="0.5">
      <c r="O184" s="30"/>
      <c r="P184" s="30"/>
      <c r="Q184" s="30"/>
      <c r="R184" s="30"/>
      <c r="S184" s="30"/>
      <c r="T184" s="30"/>
      <c r="U184" s="30"/>
      <c r="V184" s="30"/>
      <c r="W184" s="30"/>
      <c r="X184" s="30"/>
    </row>
    <row r="185" spans="15:24" x14ac:dyDescent="0.5">
      <c r="O185" s="30"/>
      <c r="P185" s="30"/>
      <c r="Q185" s="30"/>
      <c r="R185" s="30"/>
      <c r="S185" s="30"/>
      <c r="T185" s="30"/>
      <c r="U185" s="30"/>
      <c r="V185" s="30"/>
      <c r="W185" s="30"/>
      <c r="X185" s="30"/>
    </row>
    <row r="186" spans="15:24" x14ac:dyDescent="0.5">
      <c r="O186" s="30"/>
      <c r="P186" s="30"/>
      <c r="Q186" s="30"/>
      <c r="R186" s="30"/>
      <c r="S186" s="30"/>
      <c r="T186" s="30"/>
      <c r="U186" s="30"/>
      <c r="V186" s="30"/>
      <c r="W186" s="30"/>
      <c r="X186" s="30"/>
    </row>
    <row r="187" spans="15:24" x14ac:dyDescent="0.5">
      <c r="O187" s="30"/>
      <c r="P187" s="30"/>
      <c r="Q187" s="30"/>
      <c r="R187" s="30"/>
      <c r="S187" s="30"/>
      <c r="T187" s="30"/>
      <c r="U187" s="30"/>
      <c r="V187" s="30"/>
      <c r="W187" s="30"/>
      <c r="X187" s="30"/>
    </row>
    <row r="188" spans="15:24" x14ac:dyDescent="0.5">
      <c r="O188" s="30"/>
      <c r="P188" s="30"/>
      <c r="Q188" s="30"/>
      <c r="R188" s="30"/>
      <c r="S188" s="30"/>
      <c r="T188" s="30"/>
      <c r="U188" s="30"/>
      <c r="V188" s="30"/>
      <c r="W188" s="30"/>
      <c r="X188" s="30"/>
    </row>
    <row r="189" spans="15:24" x14ac:dyDescent="0.5">
      <c r="O189" s="30"/>
      <c r="P189" s="30"/>
      <c r="Q189" s="30"/>
      <c r="R189" s="30"/>
      <c r="S189" s="30"/>
      <c r="T189" s="30"/>
      <c r="U189" s="30"/>
      <c r="V189" s="30"/>
      <c r="W189" s="30"/>
      <c r="X189" s="30"/>
    </row>
    <row r="190" spans="15:24" x14ac:dyDescent="0.5">
      <c r="O190" s="30"/>
      <c r="P190" s="30"/>
      <c r="Q190" s="30"/>
      <c r="R190" s="30"/>
      <c r="S190" s="30"/>
      <c r="T190" s="30"/>
      <c r="U190" s="30"/>
      <c r="V190" s="30"/>
      <c r="W190" s="30"/>
      <c r="X190" s="30"/>
    </row>
    <row r="191" spans="15:24" x14ac:dyDescent="0.5">
      <c r="O191" s="30"/>
      <c r="P191" s="30"/>
      <c r="Q191" s="30"/>
      <c r="R191" s="30"/>
      <c r="S191" s="30"/>
      <c r="T191" s="30"/>
      <c r="U191" s="30"/>
      <c r="V191" s="30"/>
      <c r="W191" s="30"/>
      <c r="X191" s="30"/>
    </row>
    <row r="192" spans="15:24" x14ac:dyDescent="0.5">
      <c r="O192" s="30"/>
      <c r="P192" s="30"/>
      <c r="Q192" s="30"/>
      <c r="R192" s="30"/>
      <c r="S192" s="30"/>
      <c r="T192" s="30"/>
      <c r="U192" s="30"/>
      <c r="V192" s="30"/>
      <c r="W192" s="30"/>
      <c r="X192" s="30"/>
    </row>
    <row r="193" spans="15:24" x14ac:dyDescent="0.5">
      <c r="O193" s="30"/>
      <c r="P193" s="30"/>
      <c r="Q193" s="30"/>
      <c r="R193" s="30"/>
      <c r="S193" s="30"/>
      <c r="T193" s="30"/>
      <c r="U193" s="30"/>
      <c r="V193" s="30"/>
      <c r="W193" s="30"/>
      <c r="X193" s="30"/>
    </row>
    <row r="194" spans="15:24" x14ac:dyDescent="0.5">
      <c r="O194" s="30"/>
      <c r="P194" s="30"/>
      <c r="Q194" s="30"/>
      <c r="R194" s="30"/>
      <c r="S194" s="30"/>
      <c r="T194" s="30"/>
      <c r="U194" s="30"/>
      <c r="V194" s="30"/>
      <c r="W194" s="30"/>
      <c r="X194" s="30"/>
    </row>
    <row r="195" spans="15:24" x14ac:dyDescent="0.5">
      <c r="O195" s="30"/>
      <c r="P195" s="30"/>
      <c r="Q195" s="30"/>
      <c r="R195" s="30"/>
      <c r="S195" s="30"/>
      <c r="T195" s="30"/>
      <c r="U195" s="30"/>
      <c r="V195" s="30"/>
      <c r="W195" s="30"/>
      <c r="X195" s="30"/>
    </row>
    <row r="196" spans="15:24" x14ac:dyDescent="0.5">
      <c r="O196" s="30"/>
      <c r="P196" s="30"/>
      <c r="Q196" s="30"/>
      <c r="R196" s="30"/>
      <c r="S196" s="30"/>
      <c r="T196" s="30"/>
      <c r="U196" s="30"/>
      <c r="V196" s="30"/>
      <c r="W196" s="30"/>
      <c r="X196" s="30"/>
    </row>
    <row r="197" spans="15:24" x14ac:dyDescent="0.5">
      <c r="O197" s="30"/>
      <c r="P197" s="30"/>
      <c r="Q197" s="30"/>
      <c r="R197" s="30"/>
      <c r="S197" s="30"/>
      <c r="T197" s="30"/>
      <c r="U197" s="30"/>
      <c r="V197" s="30"/>
      <c r="W197" s="30"/>
      <c r="X197" s="30"/>
    </row>
    <row r="198" spans="15:24" x14ac:dyDescent="0.5">
      <c r="O198" s="30"/>
      <c r="P198" s="30"/>
      <c r="Q198" s="30"/>
      <c r="R198" s="30"/>
      <c r="S198" s="30"/>
      <c r="T198" s="30"/>
      <c r="U198" s="30"/>
      <c r="V198" s="30"/>
      <c r="W198" s="30"/>
      <c r="X198" s="30"/>
    </row>
    <row r="199" spans="15:24" x14ac:dyDescent="0.5">
      <c r="O199" s="30"/>
      <c r="P199" s="30"/>
      <c r="Q199" s="30"/>
      <c r="R199" s="30"/>
      <c r="S199" s="30"/>
      <c r="T199" s="30"/>
      <c r="U199" s="30"/>
      <c r="V199" s="30"/>
      <c r="W199" s="30"/>
      <c r="X199" s="30"/>
    </row>
    <row r="200" spans="15:24" x14ac:dyDescent="0.5">
      <c r="O200" s="30"/>
      <c r="P200" s="30"/>
      <c r="Q200" s="30"/>
      <c r="R200" s="30"/>
      <c r="S200" s="30"/>
      <c r="T200" s="30"/>
      <c r="U200" s="30"/>
      <c r="V200" s="30"/>
      <c r="W200" s="30"/>
      <c r="X200" s="30"/>
    </row>
    <row r="201" spans="15:24" x14ac:dyDescent="0.5">
      <c r="O201" s="30"/>
      <c r="P201" s="30"/>
      <c r="Q201" s="30"/>
      <c r="R201" s="30"/>
      <c r="S201" s="30"/>
      <c r="T201" s="30"/>
      <c r="U201" s="30"/>
      <c r="V201" s="30"/>
      <c r="W201" s="30"/>
      <c r="X201" s="30"/>
    </row>
    <row r="202" spans="15:24" x14ac:dyDescent="0.5">
      <c r="O202" s="30"/>
      <c r="P202" s="30"/>
      <c r="Q202" s="30"/>
      <c r="R202" s="30"/>
      <c r="S202" s="30"/>
      <c r="T202" s="30"/>
      <c r="U202" s="30"/>
      <c r="V202" s="30"/>
      <c r="W202" s="30"/>
      <c r="X202" s="30"/>
    </row>
    <row r="203" spans="15:24" x14ac:dyDescent="0.5">
      <c r="O203" s="30"/>
      <c r="P203" s="30"/>
      <c r="Q203" s="30"/>
      <c r="R203" s="30"/>
      <c r="S203" s="30"/>
      <c r="T203" s="30"/>
      <c r="U203" s="30"/>
      <c r="V203" s="30"/>
      <c r="W203" s="30"/>
      <c r="X203" s="30"/>
    </row>
    <row r="204" spans="15:24" x14ac:dyDescent="0.5">
      <c r="O204" s="30"/>
      <c r="P204" s="30"/>
      <c r="Q204" s="30"/>
      <c r="R204" s="30"/>
      <c r="S204" s="30"/>
      <c r="T204" s="30"/>
      <c r="U204" s="30"/>
      <c r="V204" s="30"/>
      <c r="W204" s="30"/>
      <c r="X204" s="30"/>
    </row>
    <row r="205" spans="15:24" x14ac:dyDescent="0.5">
      <c r="O205" s="30"/>
      <c r="P205" s="30"/>
      <c r="Q205" s="30"/>
      <c r="R205" s="30"/>
      <c r="S205" s="30"/>
      <c r="T205" s="30"/>
      <c r="U205" s="30"/>
      <c r="V205" s="30"/>
      <c r="W205" s="30"/>
      <c r="X205" s="30"/>
    </row>
    <row r="206" spans="15:24" x14ac:dyDescent="0.5">
      <c r="O206" s="30"/>
      <c r="P206" s="30"/>
      <c r="Q206" s="30"/>
      <c r="R206" s="30"/>
      <c r="S206" s="30"/>
      <c r="T206" s="30"/>
      <c r="U206" s="30"/>
      <c r="V206" s="30"/>
      <c r="W206" s="30"/>
      <c r="X206" s="30"/>
    </row>
    <row r="207" spans="15:24" x14ac:dyDescent="0.5">
      <c r="O207" s="30"/>
      <c r="P207" s="30"/>
      <c r="Q207" s="30"/>
      <c r="R207" s="30"/>
      <c r="S207" s="30"/>
      <c r="T207" s="30"/>
      <c r="U207" s="30"/>
      <c r="V207" s="30"/>
      <c r="W207" s="30"/>
      <c r="X207" s="30"/>
    </row>
    <row r="208" spans="15:24" x14ac:dyDescent="0.5">
      <c r="O208" s="30"/>
      <c r="P208" s="30"/>
      <c r="Q208" s="30"/>
      <c r="R208" s="30"/>
      <c r="S208" s="30"/>
      <c r="T208" s="30"/>
      <c r="U208" s="30"/>
      <c r="V208" s="30"/>
      <c r="W208" s="30"/>
      <c r="X208" s="30"/>
    </row>
    <row r="209" spans="15:24" x14ac:dyDescent="0.5">
      <c r="O209" s="30"/>
      <c r="P209" s="30"/>
      <c r="Q209" s="30"/>
      <c r="R209" s="30"/>
      <c r="S209" s="30"/>
      <c r="T209" s="30"/>
      <c r="U209" s="30"/>
      <c r="V209" s="30"/>
      <c r="W209" s="30"/>
      <c r="X209" s="30"/>
    </row>
    <row r="210" spans="15:24" x14ac:dyDescent="0.5">
      <c r="O210" s="30"/>
      <c r="P210" s="30"/>
      <c r="Q210" s="30"/>
      <c r="R210" s="30"/>
      <c r="S210" s="30"/>
      <c r="T210" s="30"/>
      <c r="U210" s="30"/>
      <c r="V210" s="30"/>
      <c r="W210" s="30"/>
      <c r="X210" s="30"/>
    </row>
    <row r="211" spans="15:24" x14ac:dyDescent="0.5">
      <c r="O211" s="30"/>
      <c r="P211" s="30"/>
      <c r="Q211" s="30"/>
      <c r="R211" s="30"/>
      <c r="S211" s="30"/>
      <c r="T211" s="30"/>
      <c r="U211" s="30"/>
      <c r="V211" s="30"/>
      <c r="W211" s="30"/>
      <c r="X211" s="30"/>
    </row>
    <row r="212" spans="15:24" x14ac:dyDescent="0.5">
      <c r="O212" s="30"/>
      <c r="P212" s="30"/>
      <c r="Q212" s="30"/>
      <c r="R212" s="30"/>
      <c r="S212" s="30"/>
      <c r="T212" s="30"/>
      <c r="U212" s="30"/>
      <c r="V212" s="30"/>
      <c r="W212" s="30"/>
      <c r="X212" s="30"/>
    </row>
    <row r="213" spans="15:24" x14ac:dyDescent="0.5">
      <c r="O213" s="30"/>
      <c r="P213" s="30"/>
      <c r="Q213" s="30"/>
      <c r="R213" s="30"/>
      <c r="S213" s="30"/>
      <c r="T213" s="30"/>
      <c r="U213" s="30"/>
      <c r="V213" s="30"/>
      <c r="W213" s="30"/>
      <c r="X213" s="30"/>
    </row>
    <row r="214" spans="15:24" x14ac:dyDescent="0.5">
      <c r="O214" s="30"/>
      <c r="P214" s="30"/>
      <c r="Q214" s="30"/>
      <c r="R214" s="30"/>
      <c r="S214" s="30"/>
      <c r="T214" s="30"/>
      <c r="U214" s="30"/>
      <c r="V214" s="30"/>
      <c r="W214" s="30"/>
      <c r="X214" s="30"/>
    </row>
    <row r="215" spans="15:24" x14ac:dyDescent="0.5">
      <c r="O215" s="30"/>
      <c r="P215" s="30"/>
      <c r="Q215" s="30"/>
      <c r="R215" s="30"/>
      <c r="S215" s="30"/>
      <c r="T215" s="30"/>
      <c r="U215" s="30"/>
      <c r="V215" s="30"/>
      <c r="W215" s="30"/>
      <c r="X215" s="30"/>
    </row>
    <row r="216" spans="15:24" x14ac:dyDescent="0.5">
      <c r="O216" s="30"/>
      <c r="P216" s="30"/>
      <c r="Q216" s="30"/>
      <c r="R216" s="30"/>
      <c r="S216" s="30"/>
      <c r="T216" s="30"/>
      <c r="U216" s="30"/>
      <c r="V216" s="30"/>
      <c r="W216" s="30"/>
      <c r="X216" s="30"/>
    </row>
    <row r="217" spans="15:24" x14ac:dyDescent="0.5">
      <c r="O217" s="30"/>
      <c r="P217" s="30"/>
      <c r="Q217" s="30"/>
      <c r="R217" s="30"/>
      <c r="S217" s="30"/>
      <c r="T217" s="30"/>
      <c r="U217" s="30"/>
      <c r="V217" s="30"/>
      <c r="W217" s="30"/>
      <c r="X217" s="30"/>
    </row>
    <row r="218" spans="15:24" x14ac:dyDescent="0.5">
      <c r="O218" s="30"/>
      <c r="P218" s="30"/>
      <c r="Q218" s="30"/>
      <c r="R218" s="30"/>
      <c r="S218" s="30"/>
      <c r="T218" s="30"/>
      <c r="U218" s="30"/>
      <c r="V218" s="30"/>
      <c r="W218" s="30"/>
      <c r="X218" s="30"/>
    </row>
    <row r="219" spans="15:24" x14ac:dyDescent="0.5">
      <c r="O219" s="30"/>
      <c r="P219" s="30"/>
      <c r="Q219" s="30"/>
      <c r="R219" s="30"/>
      <c r="S219" s="30"/>
      <c r="T219" s="30"/>
      <c r="U219" s="30"/>
      <c r="V219" s="30"/>
      <c r="W219" s="30"/>
      <c r="X219" s="30"/>
    </row>
    <row r="220" spans="15:24" x14ac:dyDescent="0.5">
      <c r="O220" s="30"/>
      <c r="P220" s="30"/>
      <c r="Q220" s="30"/>
      <c r="R220" s="30"/>
      <c r="S220" s="30"/>
      <c r="T220" s="30"/>
      <c r="U220" s="30"/>
      <c r="V220" s="30"/>
      <c r="W220" s="30"/>
      <c r="X220" s="30"/>
    </row>
    <row r="221" spans="15:24" x14ac:dyDescent="0.5">
      <c r="O221" s="30"/>
      <c r="P221" s="30"/>
      <c r="Q221" s="30"/>
      <c r="R221" s="30"/>
      <c r="S221" s="30"/>
      <c r="T221" s="30"/>
      <c r="U221" s="30"/>
      <c r="V221" s="30"/>
      <c r="W221" s="30"/>
      <c r="X221" s="30"/>
    </row>
    <row r="222" spans="15:24" x14ac:dyDescent="0.5">
      <c r="O222" s="30"/>
      <c r="P222" s="30"/>
      <c r="Q222" s="30"/>
      <c r="R222" s="30"/>
      <c r="S222" s="30"/>
      <c r="T222" s="30"/>
      <c r="U222" s="30"/>
      <c r="V222" s="30"/>
      <c r="W222" s="30"/>
      <c r="X222" s="30"/>
    </row>
    <row r="223" spans="15:24" x14ac:dyDescent="0.5">
      <c r="O223" s="30"/>
      <c r="P223" s="30"/>
      <c r="Q223" s="30"/>
      <c r="R223" s="30"/>
      <c r="S223" s="30"/>
      <c r="T223" s="30"/>
      <c r="U223" s="30"/>
      <c r="V223" s="30"/>
      <c r="W223" s="30"/>
      <c r="X223" s="30"/>
    </row>
    <row r="224" spans="15:24" x14ac:dyDescent="0.5">
      <c r="O224" s="30"/>
      <c r="P224" s="30"/>
      <c r="Q224" s="30"/>
      <c r="R224" s="30"/>
      <c r="S224" s="30"/>
      <c r="T224" s="30"/>
      <c r="U224" s="30"/>
      <c r="V224" s="30"/>
      <c r="W224" s="30"/>
      <c r="X224" s="30"/>
    </row>
    <row r="225" spans="15:24" x14ac:dyDescent="0.5">
      <c r="O225" s="30"/>
      <c r="P225" s="30"/>
      <c r="Q225" s="30"/>
      <c r="R225" s="30"/>
      <c r="S225" s="30"/>
      <c r="T225" s="30"/>
      <c r="U225" s="30"/>
      <c r="V225" s="30"/>
      <c r="W225" s="30"/>
      <c r="X225" s="30"/>
    </row>
    <row r="226" spans="15:24" x14ac:dyDescent="0.5">
      <c r="O226" s="30"/>
      <c r="P226" s="30"/>
      <c r="Q226" s="30"/>
      <c r="R226" s="30"/>
      <c r="S226" s="30"/>
      <c r="T226" s="30"/>
      <c r="U226" s="30"/>
      <c r="V226" s="30"/>
      <c r="W226" s="30"/>
      <c r="X226" s="30"/>
    </row>
    <row r="227" spans="15:24" x14ac:dyDescent="0.5">
      <c r="O227" s="30"/>
      <c r="P227" s="30"/>
      <c r="Q227" s="30"/>
      <c r="R227" s="30"/>
      <c r="S227" s="30"/>
      <c r="T227" s="30"/>
      <c r="U227" s="30"/>
      <c r="V227" s="30"/>
      <c r="W227" s="30"/>
      <c r="X227" s="30"/>
    </row>
    <row r="228" spans="15:24" x14ac:dyDescent="0.5">
      <c r="O228" s="30"/>
      <c r="P228" s="30"/>
      <c r="Q228" s="30"/>
      <c r="R228" s="30"/>
      <c r="S228" s="30"/>
      <c r="T228" s="30"/>
      <c r="U228" s="30"/>
      <c r="V228" s="30"/>
      <c r="W228" s="30"/>
      <c r="X228" s="30"/>
    </row>
    <row r="229" spans="15:24" x14ac:dyDescent="0.5">
      <c r="O229" s="30"/>
      <c r="P229" s="30"/>
      <c r="Q229" s="30"/>
      <c r="R229" s="30"/>
      <c r="S229" s="30"/>
      <c r="T229" s="30"/>
      <c r="U229" s="30"/>
      <c r="V229" s="30"/>
      <c r="W229" s="30"/>
      <c r="X229" s="30"/>
    </row>
    <row r="230" spans="15:24" x14ac:dyDescent="0.5">
      <c r="O230" s="30"/>
      <c r="P230" s="30"/>
      <c r="Q230" s="30"/>
      <c r="R230" s="30"/>
      <c r="S230" s="30"/>
      <c r="T230" s="30"/>
      <c r="U230" s="30"/>
      <c r="V230" s="30"/>
      <c r="W230" s="30"/>
      <c r="X230" s="30"/>
    </row>
    <row r="231" spans="15:24" x14ac:dyDescent="0.5">
      <c r="O231" s="30"/>
      <c r="P231" s="30"/>
      <c r="Q231" s="30"/>
      <c r="R231" s="30"/>
      <c r="S231" s="30"/>
      <c r="T231" s="30"/>
      <c r="U231" s="30"/>
      <c r="V231" s="30"/>
      <c r="W231" s="30"/>
      <c r="X231" s="30"/>
    </row>
    <row r="232" spans="15:24" x14ac:dyDescent="0.5">
      <c r="O232" s="30"/>
      <c r="P232" s="30"/>
      <c r="Q232" s="30"/>
      <c r="R232" s="30"/>
      <c r="S232" s="30"/>
      <c r="T232" s="30"/>
      <c r="U232" s="30"/>
      <c r="V232" s="30"/>
      <c r="W232" s="30"/>
      <c r="X232" s="30"/>
    </row>
    <row r="233" spans="15:24" x14ac:dyDescent="0.5">
      <c r="O233" s="30"/>
      <c r="P233" s="30"/>
      <c r="Q233" s="30"/>
      <c r="R233" s="30"/>
      <c r="S233" s="30"/>
      <c r="T233" s="30"/>
      <c r="U233" s="30"/>
      <c r="V233" s="30"/>
      <c r="W233" s="30"/>
      <c r="X233" s="30"/>
    </row>
    <row r="234" spans="15:24" x14ac:dyDescent="0.5">
      <c r="O234" s="30"/>
      <c r="P234" s="30"/>
      <c r="Q234" s="30"/>
      <c r="R234" s="30"/>
      <c r="S234" s="30"/>
      <c r="T234" s="30"/>
      <c r="U234" s="30"/>
      <c r="V234" s="30"/>
      <c r="W234" s="30"/>
      <c r="X234" s="30"/>
    </row>
    <row r="235" spans="15:24" x14ac:dyDescent="0.5">
      <c r="O235" s="30"/>
      <c r="P235" s="30"/>
      <c r="Q235" s="30"/>
      <c r="R235" s="30"/>
      <c r="S235" s="30"/>
      <c r="T235" s="30"/>
      <c r="U235" s="30"/>
      <c r="V235" s="30"/>
      <c r="W235" s="30"/>
      <c r="X235" s="30"/>
    </row>
    <row r="236" spans="15:24" x14ac:dyDescent="0.5">
      <c r="O236" s="30"/>
      <c r="P236" s="30"/>
      <c r="Q236" s="30"/>
      <c r="R236" s="30"/>
      <c r="S236" s="30"/>
      <c r="T236" s="30"/>
      <c r="U236" s="30"/>
      <c r="V236" s="30"/>
      <c r="W236" s="30"/>
      <c r="X236" s="30"/>
    </row>
    <row r="237" spans="15:24" x14ac:dyDescent="0.5">
      <c r="O237" s="30"/>
      <c r="P237" s="30"/>
      <c r="Q237" s="30"/>
      <c r="R237" s="30"/>
      <c r="S237" s="30"/>
      <c r="T237" s="30"/>
      <c r="U237" s="30"/>
      <c r="V237" s="30"/>
      <c r="W237" s="30"/>
      <c r="X237" s="30"/>
    </row>
    <row r="238" spans="15:24" x14ac:dyDescent="0.5">
      <c r="O238" s="30"/>
      <c r="P238" s="30"/>
      <c r="Q238" s="30"/>
      <c r="R238" s="30"/>
      <c r="S238" s="30"/>
      <c r="T238" s="30"/>
      <c r="U238" s="30"/>
      <c r="V238" s="30"/>
      <c r="W238" s="30"/>
      <c r="X238" s="30"/>
    </row>
    <row r="239" spans="15:24" x14ac:dyDescent="0.5">
      <c r="O239" s="30"/>
      <c r="P239" s="30"/>
      <c r="Q239" s="30"/>
      <c r="R239" s="30"/>
      <c r="S239" s="30"/>
      <c r="T239" s="30"/>
      <c r="U239" s="30"/>
      <c r="V239" s="30"/>
      <c r="W239" s="30"/>
      <c r="X239" s="30"/>
    </row>
    <row r="240" spans="15:24" x14ac:dyDescent="0.5">
      <c r="O240" s="30"/>
      <c r="P240" s="30"/>
      <c r="Q240" s="30"/>
      <c r="R240" s="30"/>
      <c r="S240" s="30"/>
      <c r="T240" s="30"/>
      <c r="U240" s="30"/>
      <c r="V240" s="30"/>
      <c r="W240" s="30"/>
      <c r="X240" s="30"/>
    </row>
    <row r="241" spans="15:24" x14ac:dyDescent="0.5">
      <c r="O241" s="30"/>
      <c r="P241" s="30"/>
      <c r="Q241" s="30"/>
      <c r="R241" s="30"/>
      <c r="S241" s="30"/>
      <c r="T241" s="30"/>
      <c r="U241" s="30"/>
      <c r="V241" s="30"/>
      <c r="W241" s="30"/>
      <c r="X241" s="30"/>
    </row>
    <row r="242" spans="15:24" x14ac:dyDescent="0.5">
      <c r="O242" s="30"/>
      <c r="P242" s="30"/>
      <c r="Q242" s="30"/>
      <c r="R242" s="30"/>
      <c r="S242" s="30"/>
      <c r="T242" s="30"/>
      <c r="U242" s="30"/>
      <c r="V242" s="30"/>
      <c r="W242" s="30"/>
      <c r="X242" s="30"/>
    </row>
    <row r="243" spans="15:24" x14ac:dyDescent="0.5">
      <c r="O243" s="30"/>
      <c r="P243" s="30"/>
      <c r="Q243" s="30"/>
      <c r="R243" s="30"/>
      <c r="S243" s="30"/>
      <c r="T243" s="30"/>
      <c r="U243" s="30"/>
      <c r="V243" s="30"/>
      <c r="W243" s="30"/>
      <c r="X243" s="30"/>
    </row>
    <row r="244" spans="15:24" x14ac:dyDescent="0.5">
      <c r="O244" s="30"/>
      <c r="P244" s="30"/>
      <c r="Q244" s="30"/>
      <c r="R244" s="30"/>
      <c r="S244" s="30"/>
      <c r="T244" s="30"/>
      <c r="U244" s="30"/>
      <c r="V244" s="30"/>
      <c r="W244" s="30"/>
      <c r="X244" s="30"/>
    </row>
    <row r="245" spans="15:24" x14ac:dyDescent="0.5">
      <c r="O245" s="30"/>
      <c r="P245" s="30"/>
      <c r="Q245" s="30"/>
      <c r="R245" s="30"/>
      <c r="S245" s="30"/>
      <c r="T245" s="30"/>
      <c r="U245" s="30"/>
      <c r="V245" s="30"/>
      <c r="W245" s="30"/>
      <c r="X245" s="30"/>
    </row>
    <row r="246" spans="15:24" x14ac:dyDescent="0.5">
      <c r="O246" s="30"/>
      <c r="P246" s="30"/>
      <c r="Q246" s="30"/>
      <c r="R246" s="30"/>
      <c r="S246" s="30"/>
      <c r="T246" s="30"/>
      <c r="U246" s="30"/>
      <c r="V246" s="30"/>
      <c r="W246" s="30"/>
      <c r="X246" s="30"/>
    </row>
    <row r="247" spans="15:24" x14ac:dyDescent="0.5">
      <c r="O247" s="30"/>
      <c r="P247" s="30"/>
      <c r="Q247" s="30"/>
      <c r="R247" s="30"/>
      <c r="S247" s="30"/>
      <c r="T247" s="30"/>
      <c r="U247" s="30"/>
      <c r="V247" s="30"/>
      <c r="W247" s="30"/>
      <c r="X247" s="30"/>
    </row>
    <row r="248" spans="15:24" x14ac:dyDescent="0.5">
      <c r="O248" s="30"/>
      <c r="P248" s="30"/>
      <c r="Q248" s="30"/>
      <c r="R248" s="30"/>
      <c r="S248" s="30"/>
      <c r="T248" s="30"/>
      <c r="U248" s="30"/>
      <c r="V248" s="30"/>
      <c r="W248" s="30"/>
      <c r="X248" s="30"/>
    </row>
    <row r="249" spans="15:24" x14ac:dyDescent="0.5">
      <c r="O249" s="30"/>
      <c r="P249" s="30"/>
      <c r="Q249" s="30"/>
      <c r="R249" s="30"/>
      <c r="S249" s="30"/>
      <c r="T249" s="30"/>
      <c r="U249" s="30"/>
      <c r="V249" s="30"/>
      <c r="W249" s="30"/>
      <c r="X249" s="30"/>
    </row>
    <row r="250" spans="15:24" x14ac:dyDescent="0.5">
      <c r="O250" s="30"/>
      <c r="P250" s="30"/>
      <c r="Q250" s="30"/>
      <c r="R250" s="30"/>
      <c r="S250" s="30"/>
      <c r="T250" s="30"/>
      <c r="U250" s="30"/>
      <c r="V250" s="30"/>
      <c r="W250" s="30"/>
      <c r="X250" s="30"/>
    </row>
    <row r="251" spans="15:24" x14ac:dyDescent="0.5">
      <c r="O251" s="30"/>
      <c r="P251" s="30"/>
      <c r="Q251" s="30"/>
      <c r="R251" s="30"/>
      <c r="S251" s="30"/>
      <c r="T251" s="30"/>
      <c r="U251" s="30"/>
      <c r="V251" s="30"/>
      <c r="W251" s="30"/>
      <c r="X251" s="30"/>
    </row>
    <row r="252" spans="15:24" x14ac:dyDescent="0.5">
      <c r="O252" s="30"/>
      <c r="P252" s="30"/>
      <c r="Q252" s="30"/>
      <c r="R252" s="30"/>
      <c r="S252" s="30"/>
      <c r="T252" s="30"/>
      <c r="U252" s="30"/>
      <c r="V252" s="30"/>
      <c r="W252" s="30"/>
      <c r="X252" s="30"/>
    </row>
    <row r="253" spans="15:24" x14ac:dyDescent="0.5">
      <c r="O253" s="30"/>
      <c r="P253" s="30"/>
      <c r="Q253" s="30"/>
      <c r="R253" s="30"/>
      <c r="S253" s="30"/>
      <c r="T253" s="30"/>
      <c r="U253" s="30"/>
      <c r="V253" s="30"/>
      <c r="W253" s="30"/>
      <c r="X253" s="30"/>
    </row>
    <row r="254" spans="15:24" x14ac:dyDescent="0.5">
      <c r="O254" s="30"/>
      <c r="P254" s="30"/>
      <c r="Q254" s="30"/>
      <c r="R254" s="30"/>
      <c r="S254" s="30"/>
      <c r="T254" s="30"/>
      <c r="U254" s="30"/>
      <c r="V254" s="30"/>
      <c r="W254" s="30"/>
      <c r="X254" s="30"/>
    </row>
    <row r="255" spans="15:24" x14ac:dyDescent="0.5">
      <c r="O255" s="30"/>
      <c r="P255" s="30"/>
      <c r="Q255" s="30"/>
      <c r="R255" s="30"/>
      <c r="S255" s="30"/>
      <c r="T255" s="30"/>
      <c r="U255" s="30"/>
      <c r="V255" s="30"/>
      <c r="W255" s="30"/>
      <c r="X255" s="30"/>
    </row>
    <row r="256" spans="15:24" x14ac:dyDescent="0.5">
      <c r="O256" s="30"/>
      <c r="P256" s="30"/>
      <c r="Q256" s="30"/>
      <c r="R256" s="30"/>
      <c r="S256" s="30"/>
      <c r="T256" s="30"/>
      <c r="U256" s="30"/>
      <c r="V256" s="30"/>
      <c r="W256" s="30"/>
      <c r="X256" s="30"/>
    </row>
    <row r="257" spans="15:24" x14ac:dyDescent="0.5">
      <c r="O257" s="30"/>
      <c r="P257" s="30"/>
      <c r="Q257" s="30"/>
      <c r="R257" s="30"/>
      <c r="S257" s="30"/>
      <c r="T257" s="30"/>
      <c r="U257" s="30"/>
      <c r="V257" s="30"/>
      <c r="W257" s="30"/>
      <c r="X257" s="30"/>
    </row>
    <row r="258" spans="15:24" x14ac:dyDescent="0.5">
      <c r="O258" s="30"/>
      <c r="P258" s="30"/>
      <c r="Q258" s="30"/>
      <c r="R258" s="30"/>
      <c r="S258" s="30"/>
      <c r="T258" s="30"/>
      <c r="U258" s="30"/>
      <c r="V258" s="30"/>
      <c r="W258" s="30"/>
      <c r="X258" s="30"/>
    </row>
    <row r="259" spans="15:24" x14ac:dyDescent="0.5">
      <c r="O259" s="30"/>
      <c r="P259" s="30"/>
      <c r="Q259" s="30"/>
      <c r="R259" s="30"/>
      <c r="S259" s="30"/>
      <c r="T259" s="30"/>
      <c r="U259" s="30"/>
      <c r="V259" s="30"/>
      <c r="W259" s="30"/>
      <c r="X259" s="30"/>
    </row>
    <row r="260" spans="15:24" x14ac:dyDescent="0.5">
      <c r="O260" s="30"/>
      <c r="P260" s="30"/>
      <c r="Q260" s="30"/>
      <c r="R260" s="30"/>
      <c r="S260" s="30"/>
      <c r="T260" s="30"/>
      <c r="U260" s="30"/>
      <c r="V260" s="30"/>
      <c r="W260" s="30"/>
      <c r="X260" s="30"/>
    </row>
    <row r="261" spans="15:24" x14ac:dyDescent="0.5">
      <c r="O261" s="30"/>
      <c r="P261" s="30"/>
      <c r="Q261" s="30"/>
      <c r="R261" s="30"/>
      <c r="S261" s="30"/>
      <c r="T261" s="30"/>
      <c r="U261" s="30"/>
      <c r="V261" s="30"/>
      <c r="W261" s="30"/>
      <c r="X261" s="30"/>
    </row>
    <row r="262" spans="15:24" x14ac:dyDescent="0.5">
      <c r="O262" s="30"/>
      <c r="P262" s="30"/>
      <c r="Q262" s="30"/>
      <c r="R262" s="30"/>
      <c r="S262" s="30"/>
      <c r="T262" s="30"/>
      <c r="U262" s="30"/>
      <c r="V262" s="30"/>
      <c r="W262" s="30"/>
      <c r="X262" s="30"/>
    </row>
    <row r="263" spans="15:24" x14ac:dyDescent="0.5">
      <c r="O263" s="30"/>
      <c r="P263" s="30"/>
      <c r="Q263" s="30"/>
      <c r="R263" s="30"/>
      <c r="S263" s="30"/>
      <c r="T263" s="30"/>
      <c r="U263" s="30"/>
      <c r="V263" s="30"/>
      <c r="W263" s="30"/>
      <c r="X263" s="30"/>
    </row>
    <row r="264" spans="15:24" x14ac:dyDescent="0.5">
      <c r="O264" s="30"/>
      <c r="P264" s="30"/>
      <c r="Q264" s="30"/>
      <c r="R264" s="30"/>
      <c r="S264" s="30"/>
      <c r="T264" s="30"/>
      <c r="U264" s="30"/>
      <c r="V264" s="30"/>
      <c r="W264" s="30"/>
      <c r="X264" s="30"/>
    </row>
    <row r="265" spans="15:24" x14ac:dyDescent="0.5">
      <c r="O265" s="30"/>
      <c r="P265" s="30"/>
      <c r="Q265" s="30"/>
      <c r="R265" s="30"/>
      <c r="S265" s="30"/>
      <c r="T265" s="30"/>
      <c r="U265" s="30"/>
      <c r="V265" s="30"/>
      <c r="W265" s="30"/>
      <c r="X265" s="30"/>
    </row>
    <row r="266" spans="15:24" x14ac:dyDescent="0.5">
      <c r="O266" s="30"/>
      <c r="P266" s="30"/>
      <c r="Q266" s="30"/>
      <c r="R266" s="30"/>
      <c r="S266" s="30"/>
      <c r="T266" s="30"/>
      <c r="U266" s="30"/>
      <c r="V266" s="30"/>
      <c r="W266" s="30"/>
      <c r="X266" s="30"/>
    </row>
    <row r="267" spans="15:24" x14ac:dyDescent="0.5">
      <c r="O267" s="30"/>
      <c r="P267" s="30"/>
      <c r="Q267" s="30"/>
      <c r="R267" s="30"/>
      <c r="S267" s="30"/>
      <c r="T267" s="30"/>
      <c r="U267" s="30"/>
      <c r="V267" s="30"/>
      <c r="W267" s="30"/>
      <c r="X267" s="30"/>
    </row>
    <row r="268" spans="15:24" x14ac:dyDescent="0.5">
      <c r="O268" s="30"/>
      <c r="P268" s="30"/>
      <c r="Q268" s="30"/>
      <c r="R268" s="30"/>
      <c r="S268" s="30"/>
      <c r="T268" s="30"/>
      <c r="U268" s="30"/>
      <c r="V268" s="30"/>
      <c r="W268" s="30"/>
      <c r="X268" s="30"/>
    </row>
    <row r="269" spans="15:24" x14ac:dyDescent="0.5">
      <c r="O269" s="30"/>
      <c r="P269" s="30"/>
      <c r="Q269" s="30"/>
      <c r="R269" s="30"/>
      <c r="S269" s="30"/>
      <c r="T269" s="30"/>
      <c r="U269" s="30"/>
      <c r="V269" s="30"/>
      <c r="W269" s="30"/>
      <c r="X269" s="30"/>
    </row>
    <row r="270" spans="15:24" x14ac:dyDescent="0.5">
      <c r="O270" s="30"/>
      <c r="P270" s="30"/>
      <c r="Q270" s="30"/>
      <c r="R270" s="30"/>
      <c r="S270" s="30"/>
      <c r="T270" s="30"/>
      <c r="U270" s="30"/>
      <c r="V270" s="30"/>
      <c r="W270" s="30"/>
      <c r="X270" s="30"/>
    </row>
    <row r="271" spans="15:24" x14ac:dyDescent="0.5">
      <c r="O271" s="30"/>
      <c r="P271" s="30"/>
      <c r="Q271" s="30"/>
      <c r="R271" s="30"/>
      <c r="S271" s="30"/>
      <c r="T271" s="30"/>
      <c r="U271" s="30"/>
      <c r="V271" s="30"/>
      <c r="W271" s="30"/>
      <c r="X271" s="30"/>
    </row>
    <row r="272" spans="15:24" x14ac:dyDescent="0.5">
      <c r="O272" s="30"/>
      <c r="P272" s="30"/>
      <c r="Q272" s="30"/>
      <c r="R272" s="30"/>
      <c r="S272" s="30"/>
      <c r="T272" s="30"/>
      <c r="U272" s="30"/>
      <c r="V272" s="30"/>
      <c r="W272" s="30"/>
      <c r="X272" s="30"/>
    </row>
    <row r="273" spans="15:24" x14ac:dyDescent="0.5">
      <c r="O273" s="30"/>
      <c r="P273" s="30"/>
      <c r="Q273" s="30"/>
      <c r="R273" s="30"/>
      <c r="S273" s="30"/>
      <c r="T273" s="30"/>
      <c r="U273" s="30"/>
      <c r="V273" s="30"/>
      <c r="W273" s="30"/>
      <c r="X273" s="30"/>
    </row>
    <row r="274" spans="15:24" x14ac:dyDescent="0.5">
      <c r="O274" s="30"/>
      <c r="P274" s="30"/>
      <c r="Q274" s="30"/>
      <c r="R274" s="30"/>
      <c r="S274" s="30"/>
      <c r="T274" s="30"/>
      <c r="U274" s="30"/>
      <c r="V274" s="30"/>
      <c r="W274" s="30"/>
      <c r="X274" s="30"/>
    </row>
    <row r="275" spans="15:24" x14ac:dyDescent="0.5">
      <c r="O275" s="30"/>
      <c r="P275" s="30"/>
      <c r="Q275" s="30"/>
      <c r="R275" s="30"/>
      <c r="S275" s="30"/>
      <c r="T275" s="30"/>
      <c r="U275" s="30"/>
      <c r="V275" s="30"/>
      <c r="W275" s="30"/>
      <c r="X275" s="30"/>
    </row>
    <row r="276" spans="15:24" x14ac:dyDescent="0.5">
      <c r="O276" s="30"/>
      <c r="P276" s="30"/>
      <c r="Q276" s="30"/>
      <c r="R276" s="30"/>
      <c r="S276" s="30"/>
      <c r="T276" s="30"/>
      <c r="U276" s="30"/>
      <c r="V276" s="30"/>
      <c r="W276" s="30"/>
      <c r="X276" s="30"/>
    </row>
    <row r="277" spans="15:24" x14ac:dyDescent="0.5">
      <c r="O277" s="30"/>
      <c r="P277" s="30"/>
      <c r="Q277" s="30"/>
      <c r="R277" s="30"/>
      <c r="S277" s="30"/>
      <c r="T277" s="30"/>
      <c r="U277" s="30"/>
      <c r="V277" s="30"/>
      <c r="W277" s="30"/>
      <c r="X277" s="30"/>
    </row>
    <row r="278" spans="15:24" x14ac:dyDescent="0.5">
      <c r="O278" s="30"/>
      <c r="P278" s="30"/>
      <c r="Q278" s="30"/>
      <c r="R278" s="30"/>
      <c r="S278" s="30"/>
      <c r="T278" s="30"/>
      <c r="U278" s="30"/>
      <c r="V278" s="30"/>
      <c r="W278" s="30"/>
      <c r="X278" s="30"/>
    </row>
    <row r="279" spans="15:24" x14ac:dyDescent="0.5">
      <c r="O279" s="30"/>
      <c r="P279" s="30"/>
      <c r="Q279" s="30"/>
      <c r="R279" s="30"/>
      <c r="S279" s="30"/>
      <c r="T279" s="30"/>
      <c r="U279" s="30"/>
      <c r="V279" s="30"/>
      <c r="W279" s="30"/>
      <c r="X279" s="30"/>
    </row>
    <row r="280" spans="15:24" x14ac:dyDescent="0.5">
      <c r="O280" s="30"/>
      <c r="P280" s="30"/>
      <c r="Q280" s="30"/>
      <c r="R280" s="30"/>
      <c r="S280" s="30"/>
      <c r="T280" s="30"/>
      <c r="U280" s="30"/>
      <c r="V280" s="30"/>
      <c r="W280" s="30"/>
      <c r="X280" s="30"/>
    </row>
    <row r="281" spans="15:24" x14ac:dyDescent="0.5">
      <c r="O281" s="30"/>
      <c r="P281" s="30"/>
      <c r="Q281" s="30"/>
      <c r="R281" s="30"/>
      <c r="S281" s="30"/>
      <c r="T281" s="30"/>
      <c r="U281" s="30"/>
      <c r="V281" s="30"/>
      <c r="W281" s="30"/>
      <c r="X281" s="30"/>
    </row>
    <row r="282" spans="15:24" x14ac:dyDescent="0.5">
      <c r="O282" s="30"/>
      <c r="P282" s="30"/>
      <c r="Q282" s="30"/>
      <c r="R282" s="30"/>
      <c r="S282" s="30"/>
      <c r="T282" s="30"/>
      <c r="U282" s="30"/>
      <c r="V282" s="30"/>
      <c r="W282" s="30"/>
      <c r="X282" s="30"/>
    </row>
    <row r="283" spans="15:24" x14ac:dyDescent="0.5">
      <c r="O283" s="30"/>
      <c r="P283" s="30"/>
      <c r="Q283" s="30"/>
      <c r="R283" s="30"/>
      <c r="S283" s="30"/>
      <c r="T283" s="30"/>
      <c r="U283" s="30"/>
      <c r="V283" s="30"/>
      <c r="W283" s="30"/>
      <c r="X283" s="30"/>
    </row>
    <row r="284" spans="15:24" x14ac:dyDescent="0.5">
      <c r="O284" s="30"/>
      <c r="P284" s="30"/>
      <c r="Q284" s="30"/>
      <c r="R284" s="30"/>
      <c r="S284" s="30"/>
      <c r="T284" s="30"/>
      <c r="U284" s="30"/>
      <c r="V284" s="30"/>
      <c r="W284" s="30"/>
      <c r="X284" s="30"/>
    </row>
    <row r="285" spans="15:24" x14ac:dyDescent="0.5">
      <c r="O285" s="30"/>
      <c r="P285" s="30"/>
      <c r="Q285" s="30"/>
      <c r="R285" s="30"/>
      <c r="S285" s="30"/>
      <c r="T285" s="30"/>
      <c r="U285" s="30"/>
      <c r="V285" s="30"/>
      <c r="W285" s="30"/>
      <c r="X285" s="30"/>
    </row>
    <row r="286" spans="15:24" x14ac:dyDescent="0.5">
      <c r="O286" s="30"/>
      <c r="P286" s="30"/>
      <c r="Q286" s="30"/>
      <c r="R286" s="30"/>
      <c r="S286" s="30"/>
      <c r="T286" s="30"/>
      <c r="U286" s="30"/>
      <c r="V286" s="30"/>
      <c r="W286" s="30"/>
      <c r="X286" s="30"/>
    </row>
    <row r="287" spans="15:24" x14ac:dyDescent="0.5">
      <c r="O287" s="30"/>
      <c r="P287" s="30"/>
      <c r="Q287" s="30"/>
      <c r="R287" s="30"/>
      <c r="S287" s="30"/>
      <c r="T287" s="30"/>
      <c r="U287" s="30"/>
      <c r="V287" s="30"/>
      <c r="W287" s="30"/>
      <c r="X287" s="30"/>
    </row>
    <row r="288" spans="15:24" x14ac:dyDescent="0.5">
      <c r="O288" s="30"/>
      <c r="P288" s="30"/>
      <c r="Q288" s="30"/>
      <c r="R288" s="30"/>
      <c r="S288" s="30"/>
      <c r="T288" s="30"/>
      <c r="U288" s="30"/>
      <c r="V288" s="30"/>
      <c r="W288" s="30"/>
      <c r="X288" s="30"/>
    </row>
    <row r="289" spans="15:24" x14ac:dyDescent="0.5">
      <c r="O289" s="30"/>
      <c r="P289" s="30"/>
      <c r="Q289" s="30"/>
      <c r="R289" s="30"/>
      <c r="S289" s="30"/>
      <c r="T289" s="30"/>
      <c r="U289" s="30"/>
      <c r="V289" s="30"/>
      <c r="W289" s="30"/>
      <c r="X289" s="30"/>
    </row>
    <row r="290" spans="15:24" x14ac:dyDescent="0.5">
      <c r="O290" s="30"/>
      <c r="P290" s="30"/>
      <c r="Q290" s="30"/>
      <c r="R290" s="30"/>
      <c r="S290" s="30"/>
      <c r="T290" s="30"/>
      <c r="U290" s="30"/>
      <c r="V290" s="30"/>
      <c r="W290" s="30"/>
      <c r="X290" s="30"/>
    </row>
    <row r="291" spans="15:24" x14ac:dyDescent="0.5">
      <c r="O291" s="30"/>
      <c r="P291" s="30"/>
      <c r="Q291" s="30"/>
      <c r="R291" s="30"/>
      <c r="S291" s="30"/>
      <c r="T291" s="30"/>
      <c r="U291" s="30"/>
      <c r="V291" s="30"/>
      <c r="W291" s="30"/>
      <c r="X291" s="30"/>
    </row>
    <row r="292" spans="15:24" x14ac:dyDescent="0.5">
      <c r="O292" s="30"/>
      <c r="P292" s="30"/>
      <c r="Q292" s="30"/>
      <c r="R292" s="30"/>
      <c r="S292" s="30"/>
      <c r="T292" s="30"/>
      <c r="U292" s="30"/>
      <c r="V292" s="30"/>
      <c r="W292" s="30"/>
      <c r="X292" s="30"/>
    </row>
    <row r="293" spans="15:24" x14ac:dyDescent="0.5">
      <c r="O293" s="30"/>
      <c r="P293" s="30"/>
      <c r="Q293" s="30"/>
      <c r="R293" s="30"/>
      <c r="S293" s="30"/>
      <c r="T293" s="30"/>
      <c r="U293" s="30"/>
      <c r="V293" s="30"/>
      <c r="W293" s="30"/>
      <c r="X293" s="30"/>
    </row>
    <row r="294" spans="15:24" x14ac:dyDescent="0.5">
      <c r="O294" s="30"/>
      <c r="P294" s="30"/>
      <c r="Q294" s="30"/>
      <c r="R294" s="30"/>
      <c r="S294" s="30"/>
      <c r="T294" s="30"/>
      <c r="U294" s="30"/>
      <c r="V294" s="30"/>
      <c r="W294" s="30"/>
      <c r="X294" s="30"/>
    </row>
    <row r="295" spans="15:24" x14ac:dyDescent="0.5">
      <c r="O295" s="30"/>
      <c r="P295" s="30"/>
      <c r="Q295" s="30"/>
      <c r="R295" s="30"/>
      <c r="S295" s="30"/>
      <c r="T295" s="30"/>
      <c r="U295" s="30"/>
      <c r="V295" s="30"/>
      <c r="W295" s="30"/>
      <c r="X295" s="30"/>
    </row>
    <row r="296" spans="15:24" x14ac:dyDescent="0.5">
      <c r="O296" s="30"/>
      <c r="P296" s="30"/>
      <c r="Q296" s="30"/>
      <c r="R296" s="30"/>
      <c r="S296" s="30"/>
      <c r="T296" s="30"/>
      <c r="U296" s="30"/>
      <c r="V296" s="30"/>
      <c r="W296" s="30"/>
      <c r="X296" s="30"/>
    </row>
    <row r="297" spans="15:24" x14ac:dyDescent="0.5">
      <c r="O297" s="30"/>
      <c r="P297" s="30"/>
      <c r="Q297" s="30"/>
      <c r="R297" s="30"/>
      <c r="S297" s="30"/>
      <c r="T297" s="30"/>
      <c r="U297" s="30"/>
      <c r="V297" s="30"/>
      <c r="W297" s="30"/>
      <c r="X297" s="30"/>
    </row>
    <row r="298" spans="15:24" x14ac:dyDescent="0.5">
      <c r="O298" s="30"/>
      <c r="P298" s="30"/>
      <c r="Q298" s="30"/>
      <c r="R298" s="30"/>
      <c r="S298" s="30"/>
      <c r="T298" s="30"/>
      <c r="U298" s="30"/>
      <c r="V298" s="30"/>
      <c r="W298" s="30"/>
      <c r="X298" s="30"/>
    </row>
    <row r="299" spans="15:24" x14ac:dyDescent="0.5">
      <c r="O299" s="30"/>
      <c r="P299" s="30"/>
      <c r="Q299" s="30"/>
      <c r="R299" s="30"/>
      <c r="S299" s="30"/>
      <c r="T299" s="30"/>
      <c r="U299" s="30"/>
      <c r="V299" s="30"/>
      <c r="W299" s="30"/>
      <c r="X299" s="30"/>
    </row>
    <row r="300" spans="15:24" x14ac:dyDescent="0.5">
      <c r="O300" s="30"/>
      <c r="P300" s="30"/>
      <c r="Q300" s="30"/>
      <c r="R300" s="30"/>
      <c r="S300" s="30"/>
      <c r="T300" s="30"/>
      <c r="U300" s="30"/>
      <c r="V300" s="30"/>
      <c r="W300" s="30"/>
      <c r="X300" s="30"/>
    </row>
    <row r="301" spans="15:24" x14ac:dyDescent="0.5">
      <c r="O301" s="30"/>
      <c r="P301" s="30"/>
      <c r="Q301" s="30"/>
      <c r="R301" s="30"/>
      <c r="S301" s="30"/>
      <c r="T301" s="30"/>
      <c r="U301" s="30"/>
      <c r="V301" s="30"/>
      <c r="W301" s="30"/>
      <c r="X301" s="30"/>
    </row>
    <row r="302" spans="15:24" x14ac:dyDescent="0.5">
      <c r="O302" s="30"/>
      <c r="P302" s="30"/>
      <c r="Q302" s="30"/>
      <c r="R302" s="30"/>
      <c r="S302" s="30"/>
      <c r="T302" s="30"/>
      <c r="U302" s="30"/>
      <c r="V302" s="30"/>
      <c r="W302" s="30"/>
      <c r="X302" s="30"/>
    </row>
    <row r="303" spans="15:24" x14ac:dyDescent="0.5">
      <c r="O303" s="30"/>
      <c r="P303" s="30"/>
      <c r="Q303" s="30"/>
      <c r="R303" s="30"/>
      <c r="S303" s="30"/>
      <c r="T303" s="30"/>
      <c r="U303" s="30"/>
      <c r="V303" s="30"/>
      <c r="W303" s="30"/>
      <c r="X303" s="30"/>
    </row>
    <row r="304" spans="15:24" x14ac:dyDescent="0.5">
      <c r="O304" s="30"/>
      <c r="P304" s="30"/>
      <c r="Q304" s="30"/>
      <c r="R304" s="30"/>
      <c r="S304" s="30"/>
      <c r="T304" s="30"/>
      <c r="U304" s="30"/>
      <c r="V304" s="30"/>
      <c r="W304" s="30"/>
      <c r="X304" s="30"/>
    </row>
    <row r="305" spans="15:24" x14ac:dyDescent="0.5">
      <c r="O305" s="30"/>
      <c r="P305" s="30"/>
      <c r="Q305" s="30"/>
      <c r="R305" s="30"/>
      <c r="S305" s="30"/>
      <c r="T305" s="30"/>
      <c r="U305" s="30"/>
      <c r="V305" s="30"/>
      <c r="W305" s="30"/>
      <c r="X305" s="30"/>
    </row>
    <row r="306" spans="15:24" x14ac:dyDescent="0.5">
      <c r="O306" s="30"/>
      <c r="P306" s="30"/>
      <c r="Q306" s="30"/>
      <c r="R306" s="30"/>
      <c r="S306" s="30"/>
      <c r="T306" s="30"/>
      <c r="U306" s="30"/>
      <c r="V306" s="30"/>
      <c r="W306" s="30"/>
      <c r="X306" s="30"/>
    </row>
    <row r="307" spans="15:24" x14ac:dyDescent="0.5">
      <c r="O307" s="30"/>
      <c r="P307" s="30"/>
      <c r="Q307" s="30"/>
      <c r="R307" s="30"/>
      <c r="S307" s="30"/>
      <c r="T307" s="30"/>
      <c r="U307" s="30"/>
      <c r="V307" s="30"/>
      <c r="W307" s="30"/>
      <c r="X307" s="30"/>
    </row>
    <row r="308" spans="15:24" x14ac:dyDescent="0.5">
      <c r="O308" s="30"/>
      <c r="P308" s="30"/>
      <c r="Q308" s="30"/>
      <c r="R308" s="30"/>
      <c r="S308" s="30"/>
      <c r="T308" s="30"/>
      <c r="U308" s="30"/>
      <c r="V308" s="30"/>
      <c r="W308" s="30"/>
      <c r="X308" s="30"/>
    </row>
    <row r="309" spans="15:24" x14ac:dyDescent="0.5">
      <c r="O309" s="30"/>
      <c r="P309" s="30"/>
      <c r="Q309" s="30"/>
      <c r="R309" s="30"/>
      <c r="S309" s="30"/>
      <c r="T309" s="30"/>
      <c r="U309" s="30"/>
      <c r="V309" s="30"/>
      <c r="W309" s="30"/>
      <c r="X309" s="30"/>
    </row>
    <row r="310" spans="15:24" x14ac:dyDescent="0.5">
      <c r="O310" s="30"/>
      <c r="P310" s="30"/>
      <c r="Q310" s="30"/>
      <c r="R310" s="30"/>
      <c r="S310" s="30"/>
      <c r="T310" s="30"/>
      <c r="U310" s="30"/>
      <c r="V310" s="30"/>
      <c r="W310" s="30"/>
      <c r="X310" s="30"/>
    </row>
    <row r="311" spans="15:24" x14ac:dyDescent="0.5">
      <c r="O311" s="30"/>
      <c r="P311" s="30"/>
      <c r="Q311" s="30"/>
      <c r="R311" s="30"/>
      <c r="S311" s="30"/>
      <c r="T311" s="30"/>
      <c r="U311" s="30"/>
      <c r="V311" s="30"/>
      <c r="W311" s="30"/>
      <c r="X311" s="30"/>
    </row>
    <row r="312" spans="15:24" x14ac:dyDescent="0.5">
      <c r="O312" s="30"/>
      <c r="P312" s="30"/>
      <c r="Q312" s="30"/>
      <c r="R312" s="30"/>
      <c r="S312" s="30"/>
      <c r="T312" s="30"/>
      <c r="U312" s="30"/>
      <c r="V312" s="30"/>
      <c r="W312" s="30"/>
      <c r="X312" s="30"/>
    </row>
    <row r="313" spans="15:24" x14ac:dyDescent="0.5">
      <c r="O313" s="30"/>
      <c r="P313" s="30"/>
      <c r="Q313" s="30"/>
      <c r="R313" s="30"/>
      <c r="S313" s="30"/>
      <c r="T313" s="30"/>
      <c r="U313" s="30"/>
      <c r="V313" s="30"/>
      <c r="W313" s="30"/>
      <c r="X313" s="30"/>
    </row>
    <row r="314" spans="15:24" x14ac:dyDescent="0.5">
      <c r="O314" s="30"/>
      <c r="P314" s="30"/>
      <c r="Q314" s="30"/>
      <c r="R314" s="30"/>
      <c r="S314" s="30"/>
      <c r="T314" s="30"/>
      <c r="U314" s="30"/>
      <c r="V314" s="30"/>
      <c r="W314" s="30"/>
      <c r="X314" s="30"/>
    </row>
    <row r="315" spans="15:24" x14ac:dyDescent="0.5">
      <c r="O315" s="30"/>
      <c r="P315" s="30"/>
      <c r="Q315" s="30"/>
      <c r="R315" s="30"/>
      <c r="S315" s="30"/>
      <c r="T315" s="30"/>
      <c r="U315" s="30"/>
      <c r="V315" s="30"/>
      <c r="W315" s="30"/>
      <c r="X315" s="30"/>
    </row>
    <row r="316" spans="15:24" x14ac:dyDescent="0.5">
      <c r="O316" s="30"/>
      <c r="P316" s="30"/>
      <c r="Q316" s="30"/>
      <c r="R316" s="30"/>
      <c r="S316" s="30"/>
      <c r="T316" s="30"/>
      <c r="U316" s="30"/>
      <c r="V316" s="30"/>
      <c r="W316" s="30"/>
      <c r="X316" s="30"/>
    </row>
    <row r="317" spans="15:24" x14ac:dyDescent="0.5">
      <c r="O317" s="30"/>
      <c r="P317" s="30"/>
      <c r="Q317" s="30"/>
      <c r="R317" s="30"/>
      <c r="S317" s="30"/>
      <c r="T317" s="30"/>
      <c r="U317" s="30"/>
      <c r="V317" s="30"/>
      <c r="W317" s="30"/>
      <c r="X317" s="30"/>
    </row>
    <row r="318" spans="15:24" x14ac:dyDescent="0.5">
      <c r="O318" s="30"/>
      <c r="P318" s="30"/>
      <c r="Q318" s="30"/>
      <c r="R318" s="30"/>
      <c r="S318" s="30"/>
      <c r="T318" s="30"/>
      <c r="U318" s="30"/>
      <c r="V318" s="30"/>
      <c r="W318" s="30"/>
      <c r="X318" s="30"/>
    </row>
    <row r="319" spans="15:24" x14ac:dyDescent="0.5">
      <c r="O319" s="30"/>
      <c r="P319" s="30"/>
      <c r="Q319" s="30"/>
      <c r="R319" s="30"/>
      <c r="S319" s="30"/>
      <c r="T319" s="30"/>
      <c r="U319" s="30"/>
      <c r="V319" s="30"/>
      <c r="W319" s="30"/>
      <c r="X319" s="30"/>
    </row>
    <row r="320" spans="15:24" x14ac:dyDescent="0.5">
      <c r="O320" s="30"/>
      <c r="P320" s="30"/>
      <c r="Q320" s="30"/>
      <c r="R320" s="30"/>
      <c r="S320" s="30"/>
      <c r="T320" s="30"/>
      <c r="U320" s="30"/>
      <c r="V320" s="30"/>
      <c r="W320" s="30"/>
      <c r="X320" s="30"/>
    </row>
    <row r="321" spans="15:24" x14ac:dyDescent="0.5">
      <c r="O321" s="30"/>
      <c r="P321" s="30"/>
      <c r="Q321" s="30"/>
      <c r="R321" s="30"/>
      <c r="S321" s="30"/>
      <c r="T321" s="30"/>
      <c r="U321" s="30"/>
      <c r="V321" s="30"/>
      <c r="W321" s="30"/>
      <c r="X321" s="30"/>
    </row>
    <row r="322" spans="15:24" x14ac:dyDescent="0.5">
      <c r="O322" s="30"/>
      <c r="P322" s="30"/>
      <c r="Q322" s="30"/>
      <c r="R322" s="30"/>
      <c r="S322" s="30"/>
      <c r="T322" s="30"/>
      <c r="U322" s="30"/>
      <c r="V322" s="30"/>
      <c r="W322" s="30"/>
      <c r="X322" s="30"/>
    </row>
    <row r="323" spans="15:24" x14ac:dyDescent="0.5">
      <c r="O323" s="30"/>
      <c r="P323" s="30"/>
      <c r="Q323" s="30"/>
      <c r="R323" s="30"/>
      <c r="S323" s="30"/>
      <c r="T323" s="30"/>
      <c r="U323" s="30"/>
      <c r="V323" s="30"/>
      <c r="W323" s="30"/>
      <c r="X323" s="30"/>
    </row>
    <row r="324" spans="15:24" x14ac:dyDescent="0.5">
      <c r="O324" s="30"/>
      <c r="P324" s="30"/>
      <c r="Q324" s="30"/>
      <c r="R324" s="30"/>
      <c r="S324" s="30"/>
      <c r="T324" s="30"/>
      <c r="U324" s="30"/>
      <c r="V324" s="30"/>
      <c r="W324" s="30"/>
      <c r="X324" s="30"/>
    </row>
    <row r="325" spans="15:24" x14ac:dyDescent="0.5">
      <c r="O325" s="30"/>
      <c r="P325" s="30"/>
      <c r="Q325" s="30"/>
      <c r="R325" s="30"/>
      <c r="S325" s="30"/>
      <c r="T325" s="30"/>
      <c r="U325" s="30"/>
      <c r="V325" s="30"/>
      <c r="W325" s="30"/>
      <c r="X325" s="30"/>
    </row>
    <row r="326" spans="15:24" x14ac:dyDescent="0.5">
      <c r="O326" s="30"/>
      <c r="P326" s="30"/>
      <c r="Q326" s="30"/>
      <c r="R326" s="30"/>
      <c r="S326" s="30"/>
      <c r="T326" s="30"/>
      <c r="U326" s="30"/>
      <c r="V326" s="30"/>
      <c r="W326" s="30"/>
      <c r="X326" s="30"/>
    </row>
    <row r="327" spans="15:24" x14ac:dyDescent="0.5">
      <c r="O327" s="30"/>
      <c r="P327" s="30"/>
      <c r="Q327" s="30"/>
      <c r="R327" s="30"/>
      <c r="S327" s="30"/>
      <c r="T327" s="30"/>
      <c r="U327" s="30"/>
      <c r="V327" s="30"/>
      <c r="W327" s="30"/>
      <c r="X327" s="30"/>
    </row>
  </sheetData>
  <autoFilter ref="A1:Z130" xr:uid="{00000000-0009-0000-0000-000004000000}"/>
  <phoneticPr fontId="0" type="noConversion"/>
  <printOptions horizontalCentered="1" verticalCentered="1"/>
  <pageMargins left="0.39370078740157483" right="0.39370078740157483" top="0.39370078740157483" bottom="0.78740157480314965" header="0.51181102362204722" footer="0.39370078740157483"/>
  <pageSetup paperSize="9" scale="87" fitToWidth="2" fitToHeight="2" orientation="landscape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9E7FF-91E5-4CB8-A8FD-19DDD056CC9F}">
  <dimension ref="A1:E31"/>
  <sheetViews>
    <sheetView workbookViewId="0">
      <selection activeCell="D19" sqref="D19"/>
    </sheetView>
  </sheetViews>
  <sheetFormatPr defaultRowHeight="16.8" x14ac:dyDescent="0.45"/>
  <cols>
    <col min="1" max="1" width="10.109375" style="172" bestFit="1" customWidth="1"/>
    <col min="2" max="2" width="11.109375" style="172" bestFit="1" customWidth="1"/>
    <col min="3" max="3" width="28.44140625" style="172" bestFit="1" customWidth="1"/>
    <col min="4" max="4" width="53.21875" style="172" bestFit="1" customWidth="1"/>
    <col min="5" max="5" width="13.44140625" style="172" bestFit="1" customWidth="1"/>
    <col min="6" max="16384" width="8.88671875" style="172"/>
  </cols>
  <sheetData>
    <row r="1" spans="1:5" ht="18" x14ac:dyDescent="0.5">
      <c r="A1" s="171" t="s">
        <v>275</v>
      </c>
      <c r="B1" s="171" t="s">
        <v>276</v>
      </c>
      <c r="C1" s="171" t="s">
        <v>277</v>
      </c>
      <c r="D1" s="171" t="s">
        <v>278</v>
      </c>
      <c r="E1" s="171" t="s">
        <v>279</v>
      </c>
    </row>
    <row r="2" spans="1:5" ht="18" x14ac:dyDescent="0.5">
      <c r="A2" s="173" t="s">
        <v>206</v>
      </c>
      <c r="B2" s="173" t="s">
        <v>79</v>
      </c>
      <c r="C2" s="173" t="s">
        <v>207</v>
      </c>
      <c r="D2" s="173" t="s">
        <v>208</v>
      </c>
      <c r="E2" s="173" t="s">
        <v>74</v>
      </c>
    </row>
    <row r="3" spans="1:5" ht="18" x14ac:dyDescent="0.5">
      <c r="A3" s="173" t="s">
        <v>206</v>
      </c>
      <c r="B3" s="173" t="s">
        <v>79</v>
      </c>
      <c r="C3" s="173" t="s">
        <v>209</v>
      </c>
      <c r="D3" s="173" t="s">
        <v>210</v>
      </c>
      <c r="E3" s="173" t="s">
        <v>77</v>
      </c>
    </row>
    <row r="4" spans="1:5" ht="18" x14ac:dyDescent="0.5">
      <c r="A4" s="173" t="s">
        <v>206</v>
      </c>
      <c r="B4" s="173" t="s">
        <v>79</v>
      </c>
      <c r="C4" s="173" t="s">
        <v>211</v>
      </c>
      <c r="D4" s="173" t="s">
        <v>212</v>
      </c>
      <c r="E4" s="173" t="s">
        <v>75</v>
      </c>
    </row>
    <row r="5" spans="1:5" ht="18" x14ac:dyDescent="0.5">
      <c r="A5" s="173" t="s">
        <v>206</v>
      </c>
      <c r="B5" s="173" t="s">
        <v>79</v>
      </c>
      <c r="C5" s="173" t="s">
        <v>213</v>
      </c>
      <c r="D5" s="173" t="s">
        <v>214</v>
      </c>
      <c r="E5" s="173" t="s">
        <v>79</v>
      </c>
    </row>
    <row r="6" spans="1:5" ht="18" x14ac:dyDescent="0.5">
      <c r="A6" s="173" t="s">
        <v>206</v>
      </c>
      <c r="B6" s="173" t="s">
        <v>79</v>
      </c>
      <c r="C6" s="173" t="s">
        <v>215</v>
      </c>
      <c r="D6" s="173" t="s">
        <v>216</v>
      </c>
      <c r="E6" s="173" t="s">
        <v>77</v>
      </c>
    </row>
    <row r="7" spans="1:5" ht="18" x14ac:dyDescent="0.5">
      <c r="A7" s="173" t="s">
        <v>206</v>
      </c>
      <c r="B7" s="173" t="s">
        <v>79</v>
      </c>
      <c r="C7" s="173" t="s">
        <v>217</v>
      </c>
      <c r="D7" s="173" t="s">
        <v>218</v>
      </c>
      <c r="E7" s="173" t="s">
        <v>75</v>
      </c>
    </row>
    <row r="8" spans="1:5" ht="18" x14ac:dyDescent="0.5">
      <c r="A8" s="173" t="s">
        <v>206</v>
      </c>
      <c r="B8" s="173" t="s">
        <v>79</v>
      </c>
      <c r="C8" s="173" t="s">
        <v>219</v>
      </c>
      <c r="D8" s="173" t="s">
        <v>220</v>
      </c>
      <c r="E8" s="173" t="s">
        <v>78</v>
      </c>
    </row>
    <row r="9" spans="1:5" ht="18" x14ac:dyDescent="0.5">
      <c r="A9" s="173" t="s">
        <v>206</v>
      </c>
      <c r="B9" s="173" t="s">
        <v>79</v>
      </c>
      <c r="C9" s="173" t="s">
        <v>221</v>
      </c>
      <c r="D9" s="173" t="s">
        <v>222</v>
      </c>
      <c r="E9" s="173" t="s">
        <v>79</v>
      </c>
    </row>
    <row r="10" spans="1:5" ht="18" x14ac:dyDescent="0.5">
      <c r="A10" s="173" t="s">
        <v>206</v>
      </c>
      <c r="B10" s="173" t="s">
        <v>79</v>
      </c>
      <c r="C10" s="173" t="s">
        <v>223</v>
      </c>
      <c r="D10" s="173" t="s">
        <v>224</v>
      </c>
      <c r="E10" s="173" t="s">
        <v>79</v>
      </c>
    </row>
    <row r="11" spans="1:5" ht="18" x14ac:dyDescent="0.5">
      <c r="A11" s="173" t="s">
        <v>206</v>
      </c>
      <c r="B11" s="173" t="s">
        <v>79</v>
      </c>
      <c r="C11" s="173" t="s">
        <v>225</v>
      </c>
      <c r="D11" s="173" t="s">
        <v>226</v>
      </c>
      <c r="E11" s="173" t="s">
        <v>75</v>
      </c>
    </row>
    <row r="12" spans="1:5" ht="18" x14ac:dyDescent="0.5">
      <c r="A12" s="173" t="s">
        <v>206</v>
      </c>
      <c r="B12" s="173" t="s">
        <v>79</v>
      </c>
      <c r="C12" s="173" t="s">
        <v>227</v>
      </c>
      <c r="D12" s="173" t="s">
        <v>228</v>
      </c>
      <c r="E12" s="173" t="s">
        <v>74</v>
      </c>
    </row>
    <row r="13" spans="1:5" ht="18" x14ac:dyDescent="0.5">
      <c r="A13" s="173" t="s">
        <v>206</v>
      </c>
      <c r="B13" s="173" t="s">
        <v>79</v>
      </c>
      <c r="C13" s="173" t="s">
        <v>229</v>
      </c>
      <c r="D13" s="173" t="s">
        <v>230</v>
      </c>
      <c r="E13" s="173" t="s">
        <v>74</v>
      </c>
    </row>
    <row r="14" spans="1:5" ht="18" x14ac:dyDescent="0.5">
      <c r="A14" s="173" t="s">
        <v>206</v>
      </c>
      <c r="B14" s="173" t="s">
        <v>79</v>
      </c>
      <c r="C14" s="173" t="s">
        <v>231</v>
      </c>
      <c r="D14" s="173" t="s">
        <v>232</v>
      </c>
      <c r="E14" s="173" t="s">
        <v>77</v>
      </c>
    </row>
    <row r="15" spans="1:5" ht="18" x14ac:dyDescent="0.5">
      <c r="A15" s="173" t="s">
        <v>206</v>
      </c>
      <c r="B15" s="173" t="s">
        <v>79</v>
      </c>
      <c r="C15" s="173" t="s">
        <v>233</v>
      </c>
      <c r="D15" s="173" t="s">
        <v>234</v>
      </c>
      <c r="E15" s="173" t="s">
        <v>79</v>
      </c>
    </row>
    <row r="16" spans="1:5" ht="18" x14ac:dyDescent="0.5">
      <c r="A16" s="173" t="s">
        <v>206</v>
      </c>
      <c r="B16" s="173" t="s">
        <v>79</v>
      </c>
      <c r="C16" s="173" t="s">
        <v>235</v>
      </c>
      <c r="D16" s="173" t="s">
        <v>236</v>
      </c>
      <c r="E16" s="173" t="s">
        <v>77</v>
      </c>
    </row>
    <row r="17" spans="1:5" ht="18" x14ac:dyDescent="0.5">
      <c r="A17" s="173" t="s">
        <v>206</v>
      </c>
      <c r="B17" s="173" t="s">
        <v>79</v>
      </c>
      <c r="C17" s="173" t="s">
        <v>237</v>
      </c>
      <c r="D17" s="173" t="s">
        <v>238</v>
      </c>
      <c r="E17" s="173" t="s">
        <v>75</v>
      </c>
    </row>
    <row r="18" spans="1:5" ht="18" x14ac:dyDescent="0.5">
      <c r="A18" s="173" t="s">
        <v>206</v>
      </c>
      <c r="B18" s="173" t="s">
        <v>79</v>
      </c>
      <c r="C18" s="173" t="s">
        <v>239</v>
      </c>
      <c r="D18" s="173" t="s">
        <v>240</v>
      </c>
      <c r="E18" s="173" t="s">
        <v>75</v>
      </c>
    </row>
    <row r="19" spans="1:5" ht="18" x14ac:dyDescent="0.5">
      <c r="A19" s="173" t="s">
        <v>206</v>
      </c>
      <c r="B19" s="173" t="s">
        <v>79</v>
      </c>
      <c r="C19" s="173" t="s">
        <v>241</v>
      </c>
      <c r="D19" s="173" t="s">
        <v>242</v>
      </c>
      <c r="E19" s="173" t="s">
        <v>76</v>
      </c>
    </row>
    <row r="20" spans="1:5" ht="18" x14ac:dyDescent="0.5">
      <c r="A20" s="173" t="s">
        <v>206</v>
      </c>
      <c r="B20" s="173" t="s">
        <v>79</v>
      </c>
      <c r="C20" s="173" t="s">
        <v>243</v>
      </c>
      <c r="D20" s="173" t="s">
        <v>244</v>
      </c>
      <c r="E20" s="173" t="s">
        <v>76</v>
      </c>
    </row>
    <row r="21" spans="1:5" ht="18" x14ac:dyDescent="0.5">
      <c r="A21" s="173" t="s">
        <v>206</v>
      </c>
      <c r="B21" s="173" t="s">
        <v>79</v>
      </c>
      <c r="C21" s="173" t="s">
        <v>245</v>
      </c>
      <c r="D21" s="173" t="s">
        <v>246</v>
      </c>
      <c r="E21" s="173" t="s">
        <v>76</v>
      </c>
    </row>
    <row r="22" spans="1:5" ht="18" x14ac:dyDescent="0.5">
      <c r="A22" s="173" t="s">
        <v>206</v>
      </c>
      <c r="B22" s="173" t="s">
        <v>79</v>
      </c>
      <c r="C22" s="173" t="s">
        <v>247</v>
      </c>
      <c r="D22" s="173" t="s">
        <v>248</v>
      </c>
      <c r="E22" s="173" t="s">
        <v>77</v>
      </c>
    </row>
    <row r="23" spans="1:5" ht="18" x14ac:dyDescent="0.5">
      <c r="A23" s="173" t="s">
        <v>206</v>
      </c>
      <c r="B23" s="173" t="s">
        <v>79</v>
      </c>
      <c r="C23" s="173" t="s">
        <v>249</v>
      </c>
      <c r="D23" s="173" t="s">
        <v>250</v>
      </c>
      <c r="E23" s="173" t="s">
        <v>74</v>
      </c>
    </row>
    <row r="24" spans="1:5" ht="18" x14ac:dyDescent="0.5">
      <c r="A24" s="173" t="s">
        <v>206</v>
      </c>
      <c r="B24" s="173" t="s">
        <v>79</v>
      </c>
      <c r="C24" s="173" t="s">
        <v>251</v>
      </c>
      <c r="D24" s="173" t="s">
        <v>252</v>
      </c>
      <c r="E24" s="173" t="s">
        <v>77</v>
      </c>
    </row>
    <row r="25" spans="1:5" ht="18" x14ac:dyDescent="0.5">
      <c r="A25" s="173" t="s">
        <v>206</v>
      </c>
      <c r="B25" s="173" t="s">
        <v>79</v>
      </c>
      <c r="C25" s="173" t="s">
        <v>253</v>
      </c>
      <c r="D25" s="173" t="s">
        <v>254</v>
      </c>
      <c r="E25" s="173" t="s">
        <v>77</v>
      </c>
    </row>
    <row r="26" spans="1:5" ht="18" x14ac:dyDescent="0.5">
      <c r="A26" s="173" t="s">
        <v>206</v>
      </c>
      <c r="B26" s="173" t="s">
        <v>79</v>
      </c>
      <c r="C26" s="173" t="s">
        <v>255</v>
      </c>
      <c r="D26" s="173" t="s">
        <v>256</v>
      </c>
      <c r="E26" s="173" t="s">
        <v>76</v>
      </c>
    </row>
    <row r="27" spans="1:5" ht="18" x14ac:dyDescent="0.5">
      <c r="A27" s="173" t="s">
        <v>206</v>
      </c>
      <c r="B27" s="173" t="s">
        <v>79</v>
      </c>
      <c r="C27" s="173" t="s">
        <v>257</v>
      </c>
      <c r="D27" s="173" t="s">
        <v>258</v>
      </c>
      <c r="E27" s="173" t="s">
        <v>78</v>
      </c>
    </row>
    <row r="28" spans="1:5" ht="18" x14ac:dyDescent="0.5">
      <c r="A28" s="173" t="s">
        <v>206</v>
      </c>
      <c r="B28" s="173" t="s">
        <v>79</v>
      </c>
      <c r="C28" s="173" t="s">
        <v>259</v>
      </c>
      <c r="D28" s="173" t="s">
        <v>260</v>
      </c>
      <c r="E28" s="173" t="s">
        <v>79</v>
      </c>
    </row>
    <row r="29" spans="1:5" ht="18" x14ac:dyDescent="0.5">
      <c r="A29" s="173" t="s">
        <v>206</v>
      </c>
      <c r="B29" s="173" t="s">
        <v>79</v>
      </c>
      <c r="C29" s="173" t="s">
        <v>261</v>
      </c>
      <c r="D29" s="173" t="s">
        <v>262</v>
      </c>
      <c r="E29" s="173" t="s">
        <v>79</v>
      </c>
    </row>
    <row r="30" spans="1:5" ht="18" x14ac:dyDescent="0.5">
      <c r="A30" s="173" t="s">
        <v>206</v>
      </c>
      <c r="B30" s="173" t="s">
        <v>79</v>
      </c>
      <c r="C30" s="173" t="s">
        <v>263</v>
      </c>
      <c r="D30" s="173" t="s">
        <v>264</v>
      </c>
      <c r="E30" s="173" t="s">
        <v>75</v>
      </c>
    </row>
    <row r="31" spans="1:5" ht="18" x14ac:dyDescent="0.5">
      <c r="A31" s="173" t="s">
        <v>206</v>
      </c>
      <c r="B31" s="173" t="s">
        <v>79</v>
      </c>
      <c r="C31" s="173" t="s">
        <v>265</v>
      </c>
      <c r="D31" s="173" t="s">
        <v>266</v>
      </c>
      <c r="E31" s="173" t="s">
        <v>80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3"/>
  <sheetViews>
    <sheetView workbookViewId="0">
      <selection activeCell="G14" sqref="G14"/>
    </sheetView>
  </sheetViews>
  <sheetFormatPr defaultRowHeight="19.2" x14ac:dyDescent="0.5"/>
  <cols>
    <col min="1" max="1" width="53.21875" style="2" bestFit="1" customWidth="1"/>
    <col min="2" max="2" width="11" style="2" customWidth="1"/>
    <col min="3" max="3" width="11.21875" style="2" bestFit="1" customWidth="1"/>
    <col min="4" max="4" width="11.21875" style="174" bestFit="1" customWidth="1"/>
    <col min="5" max="5" width="10.109375" style="174" bestFit="1" customWidth="1"/>
    <col min="6" max="16384" width="8.88671875" style="2"/>
  </cols>
  <sheetData>
    <row r="1" spans="1:18" x14ac:dyDescent="0.5">
      <c r="A1" s="176" t="s">
        <v>194</v>
      </c>
      <c r="B1" s="176">
        <v>2023</v>
      </c>
      <c r="C1" s="176">
        <v>2022</v>
      </c>
      <c r="D1" s="177">
        <v>2021</v>
      </c>
      <c r="E1" s="177">
        <v>2020</v>
      </c>
    </row>
    <row r="2" spans="1:18" x14ac:dyDescent="0.5">
      <c r="A2" s="2" t="s">
        <v>192</v>
      </c>
      <c r="C2" s="192">
        <v>3190</v>
      </c>
      <c r="D2" s="192">
        <v>3216</v>
      </c>
      <c r="E2" s="192">
        <v>802</v>
      </c>
    </row>
    <row r="3" spans="1:18" x14ac:dyDescent="0.5">
      <c r="A3" s="2" t="s">
        <v>193</v>
      </c>
      <c r="C3" s="192">
        <v>13000</v>
      </c>
      <c r="D3" s="192">
        <v>12400</v>
      </c>
      <c r="E3" s="192">
        <f>504+1199+1177+900+930+851+628+584</f>
        <v>6773</v>
      </c>
    </row>
    <row r="4" spans="1:18" x14ac:dyDescent="0.5">
      <c r="A4" s="2" t="s">
        <v>195</v>
      </c>
      <c r="C4" s="192">
        <v>109</v>
      </c>
      <c r="D4" s="192">
        <v>81</v>
      </c>
      <c r="E4" s="192">
        <v>78</v>
      </c>
    </row>
    <row r="5" spans="1:18" x14ac:dyDescent="0.5">
      <c r="A5" s="2" t="s">
        <v>196</v>
      </c>
      <c r="C5" s="192">
        <v>8</v>
      </c>
      <c r="D5" s="192">
        <v>5</v>
      </c>
      <c r="E5" s="192">
        <v>55</v>
      </c>
      <c r="G5" s="194" t="s">
        <v>289</v>
      </c>
    </row>
    <row r="6" spans="1:18" x14ac:dyDescent="0.5">
      <c r="A6" s="2" t="s">
        <v>197</v>
      </c>
      <c r="C6" s="192">
        <v>40</v>
      </c>
      <c r="D6" s="192">
        <v>20</v>
      </c>
      <c r="E6" s="192">
        <v>23</v>
      </c>
    </row>
    <row r="7" spans="1:18" x14ac:dyDescent="0.5">
      <c r="A7" s="2" t="s">
        <v>198</v>
      </c>
      <c r="C7" s="192">
        <v>4</v>
      </c>
      <c r="D7" s="192">
        <v>11</v>
      </c>
      <c r="E7" s="192">
        <v>12</v>
      </c>
    </row>
    <row r="8" spans="1:18" x14ac:dyDescent="0.5">
      <c r="A8" s="2" t="s">
        <v>199</v>
      </c>
      <c r="C8" s="192">
        <v>254</v>
      </c>
      <c r="D8" s="192">
        <v>251</v>
      </c>
      <c r="E8" s="192">
        <v>244</v>
      </c>
    </row>
    <row r="9" spans="1:18" x14ac:dyDescent="0.5">
      <c r="A9" s="2" t="s">
        <v>200</v>
      </c>
      <c r="C9" s="192">
        <v>166</v>
      </c>
      <c r="D9" s="192">
        <v>164</v>
      </c>
      <c r="E9" s="192">
        <v>136</v>
      </c>
    </row>
    <row r="10" spans="1:18" x14ac:dyDescent="0.5">
      <c r="A10" s="2" t="s">
        <v>201</v>
      </c>
      <c r="C10" s="192">
        <v>2410</v>
      </c>
      <c r="D10" s="192">
        <v>1472</v>
      </c>
      <c r="E10" s="192">
        <v>2500</v>
      </c>
    </row>
    <row r="11" spans="1:18" x14ac:dyDescent="0.5">
      <c r="A11" s="2" t="s">
        <v>202</v>
      </c>
      <c r="C11" s="192">
        <v>1666</v>
      </c>
      <c r="D11" s="192">
        <v>1549</v>
      </c>
      <c r="E11" s="192">
        <v>1050</v>
      </c>
    </row>
    <row r="12" spans="1:18" x14ac:dyDescent="0.5">
      <c r="A12" s="2" t="s">
        <v>281</v>
      </c>
      <c r="C12" s="192">
        <v>1142</v>
      </c>
      <c r="D12" s="192">
        <v>386</v>
      </c>
      <c r="E12" s="193" t="s">
        <v>14</v>
      </c>
    </row>
    <row r="13" spans="1:18" x14ac:dyDescent="0.5"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</sheetData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1</vt:i4>
      </vt:variant>
    </vt:vector>
  </HeadingPairs>
  <TitlesOfParts>
    <vt:vector size="8" baseType="lpstr">
      <vt:lpstr>Bevolkingscijfers</vt:lpstr>
      <vt:lpstr>Leeftijdspiramide</vt:lpstr>
      <vt:lpstr>Samenstelling bevolking</vt:lpstr>
      <vt:lpstr>Dorpen</vt:lpstr>
      <vt:lpstr>Niet-Belgen</vt:lpstr>
      <vt:lpstr>Statistische sectoren</vt:lpstr>
      <vt:lpstr>Dienst burgerzaken</vt:lpstr>
      <vt:lpstr>Dorpen!Afdrukbereik</vt:lpstr>
    </vt:vector>
  </TitlesOfParts>
  <Company>Gemeente Boechout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Sproelants</dc:creator>
  <cp:lastModifiedBy>Christophe Sproelants</cp:lastModifiedBy>
  <cp:lastPrinted>2024-02-07T10:47:23Z</cp:lastPrinted>
  <dcterms:created xsi:type="dcterms:W3CDTF">2000-12-21T08:50:56Z</dcterms:created>
  <dcterms:modified xsi:type="dcterms:W3CDTF">2024-02-07T11:01:41Z</dcterms:modified>
</cp:coreProperties>
</file>